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ocal disk\กองคลัง\จัดซื้อ - พัสดุ\ครุภัณฑ์\ครุภัณฑ์ 63\งานก่อสร้างศูนย์วิทยคีตศิลป์คลองหลวง\เอกสารส่งมอบงานของผู้ออกแบบ\"/>
    </mc:Choice>
  </mc:AlternateContent>
  <xr:revisionPtr revIDLastSave="0" documentId="8_{A71EA322-1AC5-4A77-A9D4-92FB0FDA9D43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แบบ ปร.6 " sheetId="44" r:id="rId1"/>
    <sheet name="แบบ ปร.5 ก" sheetId="18" r:id="rId2"/>
    <sheet name="แบบ ปร.5 ข งานคุรุภัณฑ์" sheetId="39" r:id="rId3"/>
    <sheet name="1.งานวิศวกรรมโครงสร้าง" sheetId="29" r:id="rId4"/>
    <sheet name="2.งานสถาปัตยกรรม" sheetId="31" r:id="rId5"/>
    <sheet name="3.งานระบบไฟฟ้า" sheetId="45" r:id="rId6"/>
    <sheet name="3.คุรุภัณฑ์งานระบบไฟฟ้า" sheetId="46" r:id="rId7"/>
    <sheet name="4.งานระบบสุขาภิบาล " sheetId="47" r:id="rId8"/>
    <sheet name="4.1ครุภัณฑ์งานระบบสุขาภิบาล" sheetId="48" r:id="rId9"/>
    <sheet name="5.งานระบบปรับอากาศ" sheetId="49" r:id="rId10"/>
    <sheet name="5.1ครุภัณฑ์งานระบบปรับอากาศ" sheetId="50" r:id="rId11"/>
    <sheet name="6.งานลิฟท์" sheetId="35" r:id="rId12"/>
  </sheets>
  <definedNames>
    <definedName name="A" localSheetId="4">#REF!</definedName>
    <definedName name="A" localSheetId="6">#REF!</definedName>
    <definedName name="A" localSheetId="5">#REF!</definedName>
    <definedName name="A" localSheetId="8">#REF!</definedName>
    <definedName name="A" localSheetId="7">#REF!</definedName>
    <definedName name="A" localSheetId="10">#REF!</definedName>
    <definedName name="A" localSheetId="9">#REF!</definedName>
    <definedName name="A" localSheetId="2">#REF!</definedName>
    <definedName name="A">#REF!</definedName>
    <definedName name="B" localSheetId="4">#REF!</definedName>
    <definedName name="B" localSheetId="8">#REF!</definedName>
    <definedName name="B" localSheetId="2">#REF!</definedName>
    <definedName name="B">#REF!</definedName>
    <definedName name="I" localSheetId="4">#REF!</definedName>
    <definedName name="I" localSheetId="6">#REF!</definedName>
    <definedName name="I" localSheetId="5">#REF!</definedName>
    <definedName name="I" localSheetId="8">#REF!</definedName>
    <definedName name="I" localSheetId="7">#REF!</definedName>
    <definedName name="I" localSheetId="10">#REF!</definedName>
    <definedName name="I" localSheetId="9">#REF!</definedName>
    <definedName name="I" localSheetId="2">#REF!</definedName>
    <definedName name="I">#REF!</definedName>
    <definedName name="IX" localSheetId="4">#REF!</definedName>
    <definedName name="IX" localSheetId="6">#REF!</definedName>
    <definedName name="IX" localSheetId="5">#REF!</definedName>
    <definedName name="IX" localSheetId="8">#REF!</definedName>
    <definedName name="IX" localSheetId="7">#REF!</definedName>
    <definedName name="IX" localSheetId="10">#REF!</definedName>
    <definedName name="IX" localSheetId="9">#REF!</definedName>
    <definedName name="IX" localSheetId="2">#REF!</definedName>
    <definedName name="IX">#REF!</definedName>
    <definedName name="IY" localSheetId="4">#REF!</definedName>
    <definedName name="IY" localSheetId="6">#REF!</definedName>
    <definedName name="IY" localSheetId="5">#REF!</definedName>
    <definedName name="IY" localSheetId="8">#REF!</definedName>
    <definedName name="IY" localSheetId="7">#REF!</definedName>
    <definedName name="IY" localSheetId="10">#REF!</definedName>
    <definedName name="IY" localSheetId="9">#REF!</definedName>
    <definedName name="IY" localSheetId="2">#REF!</definedName>
    <definedName name="IY">#REF!</definedName>
    <definedName name="L1_" localSheetId="4">#REF!</definedName>
    <definedName name="L1_" localSheetId="6">#REF!</definedName>
    <definedName name="L1_" localSheetId="5">#REF!</definedName>
    <definedName name="L1_" localSheetId="8">#REF!</definedName>
    <definedName name="L1_" localSheetId="7">#REF!</definedName>
    <definedName name="L1_" localSheetId="10">#REF!</definedName>
    <definedName name="L1_" localSheetId="9">#REF!</definedName>
    <definedName name="L1_" localSheetId="2">#REF!</definedName>
    <definedName name="L1_">#REF!</definedName>
    <definedName name="L2_" localSheetId="4">#REF!</definedName>
    <definedName name="L2_" localSheetId="6">#REF!</definedName>
    <definedName name="L2_" localSheetId="5">#REF!</definedName>
    <definedName name="L2_" localSheetId="8">#REF!</definedName>
    <definedName name="L2_" localSheetId="7">#REF!</definedName>
    <definedName name="L2_" localSheetId="10">#REF!</definedName>
    <definedName name="L2_" localSheetId="9">#REF!</definedName>
    <definedName name="L2_" localSheetId="2">#REF!</definedName>
    <definedName name="L2_">#REF!</definedName>
    <definedName name="_xlnm.Print_Area" localSheetId="3">'1.งานวิศวกรรมโครงสร้าง'!$A$1:$L$48</definedName>
    <definedName name="_xlnm.Print_Area" localSheetId="4">'2.งานสถาปัตยกรรม'!$A$1:$L$291</definedName>
    <definedName name="_xlnm.Print_Area" localSheetId="6">'3.คุรุภัณฑ์งานระบบไฟฟ้า'!$A$1:$L$150</definedName>
    <definedName name="_xlnm.Print_Area" localSheetId="5">'3.งานระบบไฟฟ้า'!$A$1:$L$314</definedName>
    <definedName name="_xlnm.Print_Area" localSheetId="8">'4.1ครุภัณฑ์งานระบบสุขาภิบาล'!$A$1:$L$47</definedName>
    <definedName name="_xlnm.Print_Area" localSheetId="7">'4.งานระบบสุขาภิบาล '!$A$1:$L$183</definedName>
    <definedName name="_xlnm.Print_Area" localSheetId="10">'5.1ครุภัณฑ์งานระบบปรับอากาศ'!$A$1:$L$118</definedName>
    <definedName name="_xlnm.Print_Area" localSheetId="9">'5.งานระบบปรับอากาศ'!$A$1:$L$227</definedName>
    <definedName name="_xlnm.Print_Area" localSheetId="11">'6.งานลิฟท์'!$A$1:$L$30</definedName>
    <definedName name="_xlnm.Print_Area" localSheetId="1">'แบบ ปร.5 ก'!$A$1:$F$37</definedName>
    <definedName name="_xlnm.Print_Area" localSheetId="0">'แบบ ปร.6 '!$A$1:$F$37</definedName>
    <definedName name="_xlnm.Print_Titles" localSheetId="3">'1.งานวิศวกรรมโครงสร้าง'!$1:$3</definedName>
    <definedName name="_xlnm.Print_Titles" localSheetId="4">'2.งานสถาปัตยกรรม'!$1:$6</definedName>
    <definedName name="_xlnm.Print_Titles" localSheetId="6">'3.คุรุภัณฑ์งานระบบไฟฟ้า'!$1:$6</definedName>
    <definedName name="_xlnm.Print_Titles" localSheetId="5">'3.งานระบบไฟฟ้า'!$1:$6</definedName>
    <definedName name="_xlnm.Print_Titles" localSheetId="8">'4.1ครุภัณฑ์งานระบบสุขาภิบาล'!$1:$6</definedName>
    <definedName name="_xlnm.Print_Titles" localSheetId="7">'4.งานระบบสุขาภิบาล '!$1:$6</definedName>
    <definedName name="_xlnm.Print_Titles" localSheetId="10">'5.1ครุภัณฑ์งานระบบปรับอากาศ'!$1:$6</definedName>
    <definedName name="_xlnm.Print_Titles" localSheetId="9">'5.งานระบบปรับอากาศ'!$1:$6</definedName>
    <definedName name="_xlnm.Print_Titles" localSheetId="11">'6.งานลิฟท์'!$1:$6</definedName>
    <definedName name="q" localSheetId="4">#REF!</definedName>
    <definedName name="q" localSheetId="8">#REF!</definedName>
    <definedName name="q" localSheetId="7">#REF!</definedName>
    <definedName name="q" localSheetId="10">#REF!</definedName>
    <definedName name="q" localSheetId="9">#REF!</definedName>
    <definedName name="q" localSheetId="11">#REF!</definedName>
    <definedName name="q" localSheetId="1">#REF!</definedName>
    <definedName name="q" localSheetId="2">#REF!</definedName>
    <definedName name="q" localSheetId="0">#REF!</definedName>
    <definedName name="q">#REF!</definedName>
    <definedName name="retghb" localSheetId="4">#REF!</definedName>
    <definedName name="retghb" localSheetId="8">#REF!</definedName>
    <definedName name="retghb" localSheetId="2">#REF!</definedName>
    <definedName name="retghb">#REF!</definedName>
    <definedName name="y" localSheetId="4">#REF!</definedName>
    <definedName name="y" localSheetId="6">#REF!</definedName>
    <definedName name="y" localSheetId="5">#REF!</definedName>
    <definedName name="y" localSheetId="8">#REF!</definedName>
    <definedName name="y" localSheetId="7">#REF!</definedName>
    <definedName name="y" localSheetId="10">#REF!</definedName>
    <definedName name="y" localSheetId="9">#REF!</definedName>
    <definedName name="y" localSheetId="2">#REF!</definedName>
    <definedName name="y">#REF!</definedName>
    <definedName name="Z" localSheetId="4">#REF!</definedName>
    <definedName name="Z" localSheetId="8">#REF!</definedName>
    <definedName name="Z" localSheetId="2">#REF!</definedName>
    <definedName name="Z">#REF!</definedName>
    <definedName name="ฟหฟห" localSheetId="4">#REF!</definedName>
    <definedName name="ฟหฟห" localSheetId="8">#REF!</definedName>
    <definedName name="ฟหฟห" localSheetId="2">#REF!</definedName>
    <definedName name="ฟหฟ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31" l="1"/>
  <c r="H68" i="31"/>
  <c r="K68" i="31" l="1"/>
  <c r="K117" i="50" l="1"/>
  <c r="J116" i="50"/>
  <c r="H116" i="50"/>
  <c r="J115" i="50"/>
  <c r="H115" i="50"/>
  <c r="K115" i="50" s="1"/>
  <c r="J114" i="50"/>
  <c r="H114" i="50"/>
  <c r="J113" i="50"/>
  <c r="H113" i="50"/>
  <c r="J112" i="50"/>
  <c r="H112" i="50"/>
  <c r="J111" i="50"/>
  <c r="H111" i="50"/>
  <c r="K111" i="50" s="1"/>
  <c r="J110" i="50"/>
  <c r="H110" i="50"/>
  <c r="J109" i="50"/>
  <c r="H109" i="50"/>
  <c r="J108" i="50"/>
  <c r="H108" i="50"/>
  <c r="J107" i="50"/>
  <c r="H107" i="50"/>
  <c r="K107" i="50" s="1"/>
  <c r="J106" i="50"/>
  <c r="H106" i="50"/>
  <c r="J105" i="50"/>
  <c r="H105" i="50"/>
  <c r="J104" i="50"/>
  <c r="H104" i="50"/>
  <c r="K104" i="50" s="1"/>
  <c r="J103" i="50"/>
  <c r="H103" i="50"/>
  <c r="J102" i="50"/>
  <c r="H102" i="50"/>
  <c r="J101" i="50"/>
  <c r="H101" i="50"/>
  <c r="J100" i="50"/>
  <c r="H100" i="50"/>
  <c r="K100" i="50" s="1"/>
  <c r="J99" i="50"/>
  <c r="H99" i="50"/>
  <c r="J98" i="50"/>
  <c r="H98" i="50"/>
  <c r="J97" i="50"/>
  <c r="H97" i="50"/>
  <c r="J96" i="50"/>
  <c r="H96" i="50"/>
  <c r="K96" i="50" s="1"/>
  <c r="J95" i="50"/>
  <c r="H95" i="50"/>
  <c r="J94" i="50"/>
  <c r="H94" i="50"/>
  <c r="J93" i="50"/>
  <c r="H93" i="50"/>
  <c r="K93" i="50" s="1"/>
  <c r="J92" i="50"/>
  <c r="H92" i="50"/>
  <c r="J91" i="50"/>
  <c r="H91" i="50"/>
  <c r="K91" i="50" s="1"/>
  <c r="J90" i="50"/>
  <c r="H90" i="50"/>
  <c r="K90" i="50" s="1"/>
  <c r="J89" i="50"/>
  <c r="H89" i="50"/>
  <c r="K89" i="50" s="1"/>
  <c r="J88" i="50"/>
  <c r="H88" i="50"/>
  <c r="J87" i="50"/>
  <c r="H87" i="50"/>
  <c r="K87" i="50" s="1"/>
  <c r="J86" i="50"/>
  <c r="H86" i="50"/>
  <c r="J85" i="50"/>
  <c r="K85" i="50" s="1"/>
  <c r="H85" i="50"/>
  <c r="J84" i="50"/>
  <c r="H84" i="50"/>
  <c r="K84" i="50" s="1"/>
  <c r="J83" i="50"/>
  <c r="H83" i="50"/>
  <c r="J82" i="50"/>
  <c r="H82" i="50"/>
  <c r="K82" i="50" s="1"/>
  <c r="J81" i="50"/>
  <c r="H81" i="50"/>
  <c r="K81" i="50" s="1"/>
  <c r="J80" i="50"/>
  <c r="H80" i="50"/>
  <c r="K80" i="50" s="1"/>
  <c r="J79" i="50"/>
  <c r="H79" i="50"/>
  <c r="J78" i="50"/>
  <c r="H78" i="50"/>
  <c r="J77" i="50"/>
  <c r="H77" i="50"/>
  <c r="K77" i="50" s="1"/>
  <c r="J76" i="50"/>
  <c r="H76" i="50"/>
  <c r="K76" i="50" s="1"/>
  <c r="J75" i="50"/>
  <c r="H75" i="50"/>
  <c r="J74" i="50"/>
  <c r="H74" i="50"/>
  <c r="J73" i="50"/>
  <c r="H73" i="50"/>
  <c r="K73" i="50" s="1"/>
  <c r="J72" i="50"/>
  <c r="H72" i="50"/>
  <c r="K72" i="50" s="1"/>
  <c r="J71" i="50"/>
  <c r="H71" i="50"/>
  <c r="J70" i="50"/>
  <c r="H70" i="50"/>
  <c r="J69" i="50"/>
  <c r="H69" i="50"/>
  <c r="J68" i="50"/>
  <c r="H68" i="50"/>
  <c r="K68" i="50" s="1"/>
  <c r="J67" i="50"/>
  <c r="H67" i="50"/>
  <c r="J66" i="50"/>
  <c r="H66" i="50"/>
  <c r="K66" i="50" s="1"/>
  <c r="J65" i="50"/>
  <c r="H65" i="50"/>
  <c r="J64" i="50"/>
  <c r="K64" i="50" s="1"/>
  <c r="H64" i="50"/>
  <c r="J63" i="50"/>
  <c r="H63" i="50"/>
  <c r="J62" i="50"/>
  <c r="H62" i="50"/>
  <c r="K62" i="50" s="1"/>
  <c r="J61" i="50"/>
  <c r="H61" i="50"/>
  <c r="P56" i="50"/>
  <c r="K56" i="50"/>
  <c r="J55" i="50"/>
  <c r="H55" i="50"/>
  <c r="K55" i="50" s="1"/>
  <c r="H54" i="50"/>
  <c r="J54" i="50"/>
  <c r="J53" i="50"/>
  <c r="H53" i="50"/>
  <c r="K53" i="50" s="1"/>
  <c r="J52" i="50"/>
  <c r="H52" i="50"/>
  <c r="K52" i="50" s="1"/>
  <c r="H51" i="50"/>
  <c r="J51" i="50"/>
  <c r="J50" i="50"/>
  <c r="H50" i="50"/>
  <c r="K50" i="50" s="1"/>
  <c r="J49" i="50"/>
  <c r="H49" i="50"/>
  <c r="K49" i="50" s="1"/>
  <c r="H48" i="50"/>
  <c r="J48" i="50"/>
  <c r="J47" i="50"/>
  <c r="H47" i="50"/>
  <c r="K47" i="50" s="1"/>
  <c r="J46" i="50"/>
  <c r="H46" i="50"/>
  <c r="K46" i="50" s="1"/>
  <c r="H45" i="50"/>
  <c r="J45" i="50"/>
  <c r="H44" i="50"/>
  <c r="J44" i="50"/>
  <c r="J43" i="50"/>
  <c r="H43" i="50"/>
  <c r="H42" i="50"/>
  <c r="J42" i="50"/>
  <c r="H41" i="50"/>
  <c r="J41" i="50"/>
  <c r="J40" i="50"/>
  <c r="H40" i="50"/>
  <c r="K40" i="50" s="1"/>
  <c r="J39" i="50"/>
  <c r="H39" i="50"/>
  <c r="K39" i="50" s="1"/>
  <c r="H38" i="50"/>
  <c r="J38" i="50"/>
  <c r="J37" i="50"/>
  <c r="H37" i="50"/>
  <c r="J36" i="50"/>
  <c r="H36" i="50"/>
  <c r="K36" i="50" s="1"/>
  <c r="H35" i="50"/>
  <c r="J35" i="50"/>
  <c r="J9" i="50"/>
  <c r="J225" i="49"/>
  <c r="J227" i="49" s="1"/>
  <c r="J15" i="49" s="1"/>
  <c r="H225" i="49"/>
  <c r="J221" i="49"/>
  <c r="H221" i="49"/>
  <c r="J220" i="49"/>
  <c r="H220" i="49"/>
  <c r="K219" i="49"/>
  <c r="J219" i="49"/>
  <c r="J218" i="49"/>
  <c r="K218" i="49" s="1"/>
  <c r="J217" i="49"/>
  <c r="H217" i="49"/>
  <c r="J216" i="49"/>
  <c r="H216" i="49"/>
  <c r="J213" i="49"/>
  <c r="H213" i="49"/>
  <c r="J206" i="49"/>
  <c r="H206" i="49"/>
  <c r="J205" i="49"/>
  <c r="H205" i="49"/>
  <c r="J204" i="49"/>
  <c r="H204" i="49"/>
  <c r="J203" i="49"/>
  <c r="H203" i="49"/>
  <c r="J201" i="49"/>
  <c r="H201" i="49"/>
  <c r="J200" i="49"/>
  <c r="H200" i="49"/>
  <c r="K200" i="49" s="1"/>
  <c r="J199" i="49"/>
  <c r="K199" i="49" s="1"/>
  <c r="H199" i="49"/>
  <c r="J198" i="49"/>
  <c r="H198" i="49"/>
  <c r="J197" i="49"/>
  <c r="H197" i="49"/>
  <c r="K197" i="49" s="1"/>
  <c r="J196" i="49"/>
  <c r="H196" i="49"/>
  <c r="J195" i="49"/>
  <c r="H195" i="49"/>
  <c r="J194" i="49"/>
  <c r="H194" i="49"/>
  <c r="J193" i="49"/>
  <c r="H193" i="49"/>
  <c r="J191" i="49"/>
  <c r="H191" i="49"/>
  <c r="J190" i="49"/>
  <c r="H190" i="49"/>
  <c r="J189" i="49"/>
  <c r="H189" i="49"/>
  <c r="J188" i="49"/>
  <c r="H188" i="49"/>
  <c r="K186" i="49"/>
  <c r="J186" i="49"/>
  <c r="H186" i="49"/>
  <c r="J185" i="49"/>
  <c r="H185" i="49"/>
  <c r="J184" i="49"/>
  <c r="H184" i="49"/>
  <c r="J183" i="49"/>
  <c r="H183" i="49"/>
  <c r="J182" i="49"/>
  <c r="H182" i="49"/>
  <c r="J181" i="49"/>
  <c r="K181" i="49" s="1"/>
  <c r="H181" i="49"/>
  <c r="J180" i="49"/>
  <c r="H180" i="49"/>
  <c r="J179" i="49"/>
  <c r="H179" i="49"/>
  <c r="J178" i="49"/>
  <c r="H178" i="49"/>
  <c r="K178" i="49" s="1"/>
  <c r="J173" i="49"/>
  <c r="H173" i="49"/>
  <c r="J172" i="49"/>
  <c r="H172" i="49"/>
  <c r="J170" i="49"/>
  <c r="H170" i="49"/>
  <c r="J168" i="49"/>
  <c r="H168" i="49"/>
  <c r="K168" i="49" s="1"/>
  <c r="J167" i="49"/>
  <c r="H167" i="49"/>
  <c r="J165" i="49"/>
  <c r="H165" i="49"/>
  <c r="J163" i="49"/>
  <c r="H163" i="49"/>
  <c r="J162" i="49"/>
  <c r="K162" i="49" s="1"/>
  <c r="H162" i="49"/>
  <c r="J161" i="49"/>
  <c r="H161" i="49"/>
  <c r="J160" i="49"/>
  <c r="H160" i="49"/>
  <c r="J159" i="49"/>
  <c r="H159" i="49"/>
  <c r="K159" i="49" s="1"/>
  <c r="J158" i="49"/>
  <c r="H158" i="49"/>
  <c r="J157" i="49"/>
  <c r="H157" i="49"/>
  <c r="J156" i="49"/>
  <c r="H156" i="49"/>
  <c r="J155" i="49"/>
  <c r="H155" i="49"/>
  <c r="K155" i="49" s="1"/>
  <c r="J154" i="49"/>
  <c r="H154" i="49"/>
  <c r="J153" i="49"/>
  <c r="H153" i="49"/>
  <c r="J152" i="49"/>
  <c r="H152" i="49"/>
  <c r="J151" i="49"/>
  <c r="H151" i="49"/>
  <c r="J150" i="49"/>
  <c r="H150" i="49"/>
  <c r="J149" i="49"/>
  <c r="H149" i="49"/>
  <c r="J148" i="49"/>
  <c r="H148" i="49"/>
  <c r="J146" i="49"/>
  <c r="H146" i="49"/>
  <c r="J145" i="49"/>
  <c r="H145" i="49"/>
  <c r="J144" i="49"/>
  <c r="H144" i="49"/>
  <c r="J143" i="49"/>
  <c r="H143" i="49"/>
  <c r="J142" i="49"/>
  <c r="H142" i="49"/>
  <c r="J140" i="49"/>
  <c r="H140" i="49"/>
  <c r="J138" i="49"/>
  <c r="H138" i="49"/>
  <c r="J137" i="49"/>
  <c r="H137" i="49"/>
  <c r="J136" i="49"/>
  <c r="H136" i="49"/>
  <c r="J135" i="49"/>
  <c r="K135" i="49" s="1"/>
  <c r="H135" i="49"/>
  <c r="J134" i="49"/>
  <c r="H134" i="49"/>
  <c r="J133" i="49"/>
  <c r="H133" i="49"/>
  <c r="J132" i="49"/>
  <c r="H132" i="49"/>
  <c r="J126" i="49"/>
  <c r="H126" i="49"/>
  <c r="J125" i="49"/>
  <c r="J127" i="49" s="1"/>
  <c r="H125" i="49"/>
  <c r="H127" i="49" s="1"/>
  <c r="J123" i="49"/>
  <c r="H123" i="49"/>
  <c r="J122" i="49"/>
  <c r="H122" i="49"/>
  <c r="J121" i="49"/>
  <c r="H121" i="49"/>
  <c r="J116" i="49"/>
  <c r="H116" i="49"/>
  <c r="J115" i="49"/>
  <c r="H115" i="49"/>
  <c r="J114" i="49"/>
  <c r="H114" i="49"/>
  <c r="J113" i="49"/>
  <c r="H113" i="49"/>
  <c r="J112" i="49"/>
  <c r="H112" i="49"/>
  <c r="J111" i="49"/>
  <c r="H111" i="49"/>
  <c r="J110" i="49"/>
  <c r="H110" i="49"/>
  <c r="K110" i="49" s="1"/>
  <c r="J109" i="49"/>
  <c r="H109" i="49"/>
  <c r="J108" i="49"/>
  <c r="H108" i="49"/>
  <c r="J107" i="49"/>
  <c r="H107" i="49"/>
  <c r="J106" i="49"/>
  <c r="H106" i="49"/>
  <c r="J105" i="49"/>
  <c r="H105" i="49"/>
  <c r="J104" i="49"/>
  <c r="H104" i="49"/>
  <c r="J103" i="49"/>
  <c r="H103" i="49"/>
  <c r="J102" i="49"/>
  <c r="H102" i="49"/>
  <c r="J101" i="49"/>
  <c r="H101" i="49"/>
  <c r="J100" i="49"/>
  <c r="H100" i="49"/>
  <c r="J99" i="49"/>
  <c r="H99" i="49"/>
  <c r="J98" i="49"/>
  <c r="K98" i="49" s="1"/>
  <c r="H98" i="49"/>
  <c r="J97" i="49"/>
  <c r="H97" i="49"/>
  <c r="J96" i="49"/>
  <c r="H96" i="49"/>
  <c r="J95" i="49"/>
  <c r="H95" i="49"/>
  <c r="J94" i="49"/>
  <c r="H94" i="49"/>
  <c r="K94" i="49" s="1"/>
  <c r="K93" i="49"/>
  <c r="J93" i="49"/>
  <c r="H93" i="49"/>
  <c r="J92" i="49"/>
  <c r="H92" i="49"/>
  <c r="J91" i="49"/>
  <c r="H91" i="49"/>
  <c r="J90" i="49"/>
  <c r="H90" i="49"/>
  <c r="J89" i="49"/>
  <c r="H89" i="49"/>
  <c r="J88" i="49"/>
  <c r="H88" i="49"/>
  <c r="J87" i="49"/>
  <c r="H87" i="49"/>
  <c r="J86" i="49"/>
  <c r="H86" i="49"/>
  <c r="J85" i="49"/>
  <c r="K85" i="49" s="1"/>
  <c r="H85" i="49"/>
  <c r="J84" i="49"/>
  <c r="H84" i="49"/>
  <c r="J83" i="49"/>
  <c r="H83" i="49"/>
  <c r="J82" i="49"/>
  <c r="K82" i="49" s="1"/>
  <c r="H82" i="49"/>
  <c r="J81" i="49"/>
  <c r="H81" i="49"/>
  <c r="J80" i="49"/>
  <c r="H80" i="49"/>
  <c r="J79" i="49"/>
  <c r="H79" i="49"/>
  <c r="K79" i="49" s="1"/>
  <c r="K78" i="49"/>
  <c r="J78" i="49"/>
  <c r="H78" i="49"/>
  <c r="J77" i="49"/>
  <c r="H77" i="49"/>
  <c r="K77" i="49" s="1"/>
  <c r="J76" i="49"/>
  <c r="H76" i="49"/>
  <c r="J75" i="49"/>
  <c r="H75" i="49"/>
  <c r="J74" i="49"/>
  <c r="H74" i="49"/>
  <c r="K74" i="49" s="1"/>
  <c r="J73" i="49"/>
  <c r="H73" i="49"/>
  <c r="J72" i="49"/>
  <c r="H72" i="49"/>
  <c r="J71" i="49"/>
  <c r="H71" i="49"/>
  <c r="J70" i="49"/>
  <c r="H70" i="49"/>
  <c r="K70" i="49" s="1"/>
  <c r="J69" i="49"/>
  <c r="H69" i="49"/>
  <c r="K69" i="49" s="1"/>
  <c r="J68" i="49"/>
  <c r="H68" i="49"/>
  <c r="J67" i="49"/>
  <c r="H67" i="49"/>
  <c r="J66" i="49"/>
  <c r="H66" i="49"/>
  <c r="J65" i="49"/>
  <c r="H65" i="49"/>
  <c r="J64" i="49"/>
  <c r="H64" i="49"/>
  <c r="J63" i="49"/>
  <c r="H63" i="49"/>
  <c r="J62" i="49"/>
  <c r="H62" i="49"/>
  <c r="K62" i="49" s="1"/>
  <c r="J61" i="49"/>
  <c r="H61" i="49"/>
  <c r="K61" i="49" s="1"/>
  <c r="O56" i="49"/>
  <c r="P56" i="49" s="1"/>
  <c r="K56" i="49"/>
  <c r="J55" i="49"/>
  <c r="H55" i="49"/>
  <c r="J54" i="49"/>
  <c r="H54" i="49"/>
  <c r="J53" i="49"/>
  <c r="H53" i="49"/>
  <c r="J52" i="49"/>
  <c r="H52" i="49"/>
  <c r="J51" i="49"/>
  <c r="H51" i="49"/>
  <c r="J50" i="49"/>
  <c r="H50" i="49"/>
  <c r="J49" i="49"/>
  <c r="H49" i="49"/>
  <c r="J48" i="49"/>
  <c r="H48" i="49"/>
  <c r="J47" i="49"/>
  <c r="H47" i="49"/>
  <c r="J46" i="49"/>
  <c r="H46" i="49"/>
  <c r="K46" i="49" s="1"/>
  <c r="J45" i="49"/>
  <c r="H45" i="49"/>
  <c r="J44" i="49"/>
  <c r="H44" i="49"/>
  <c r="K44" i="49" s="1"/>
  <c r="J43" i="49"/>
  <c r="H43" i="49"/>
  <c r="J42" i="49"/>
  <c r="H42" i="49"/>
  <c r="J41" i="49"/>
  <c r="H41" i="49"/>
  <c r="J40" i="49"/>
  <c r="H40" i="49"/>
  <c r="J39" i="49"/>
  <c r="H39" i="49"/>
  <c r="J38" i="49"/>
  <c r="H38" i="49"/>
  <c r="J37" i="49"/>
  <c r="H37" i="49"/>
  <c r="J36" i="49"/>
  <c r="H36" i="49"/>
  <c r="J35" i="49"/>
  <c r="H35" i="49"/>
  <c r="B15" i="49"/>
  <c r="K45" i="48"/>
  <c r="J45" i="48"/>
  <c r="H45" i="48"/>
  <c r="J44" i="48"/>
  <c r="H44" i="48"/>
  <c r="J40" i="48"/>
  <c r="H40" i="48"/>
  <c r="H42" i="48" s="1"/>
  <c r="J36" i="48"/>
  <c r="H36" i="48"/>
  <c r="J35" i="48"/>
  <c r="H35" i="48"/>
  <c r="H38" i="48" s="1"/>
  <c r="H9" i="48" s="1"/>
  <c r="J34" i="48"/>
  <c r="H34" i="48"/>
  <c r="F21" i="48"/>
  <c r="F20" i="48"/>
  <c r="J10" i="48"/>
  <c r="I10" i="48"/>
  <c r="J181" i="47"/>
  <c r="J183" i="47" s="1"/>
  <c r="J13" i="47" s="1"/>
  <c r="H181" i="47"/>
  <c r="J177" i="47"/>
  <c r="H177" i="47"/>
  <c r="J176" i="47"/>
  <c r="H176" i="47"/>
  <c r="J175" i="47"/>
  <c r="H175" i="47"/>
  <c r="J174" i="47"/>
  <c r="H174" i="47"/>
  <c r="J172" i="47"/>
  <c r="H172" i="47"/>
  <c r="J170" i="47"/>
  <c r="H170" i="47"/>
  <c r="H169" i="47"/>
  <c r="J166" i="47"/>
  <c r="H166" i="47"/>
  <c r="J165" i="47"/>
  <c r="K165" i="47" s="1"/>
  <c r="H165" i="47"/>
  <c r="J160" i="47"/>
  <c r="H160" i="47"/>
  <c r="J159" i="47"/>
  <c r="H159" i="47"/>
  <c r="J158" i="47"/>
  <c r="H158" i="47"/>
  <c r="J157" i="47"/>
  <c r="K157" i="47" s="1"/>
  <c r="H157" i="47"/>
  <c r="J155" i="47"/>
  <c r="H155" i="47"/>
  <c r="K155" i="47" s="1"/>
  <c r="J153" i="47"/>
  <c r="H153" i="47"/>
  <c r="K153" i="47" s="1"/>
  <c r="K152" i="47"/>
  <c r="J152" i="47"/>
  <c r="H152" i="47"/>
  <c r="J151" i="47"/>
  <c r="H151" i="47"/>
  <c r="J149" i="47"/>
  <c r="H149" i="47"/>
  <c r="J148" i="47"/>
  <c r="H148" i="47"/>
  <c r="J146" i="47"/>
  <c r="H146" i="47"/>
  <c r="J145" i="47"/>
  <c r="H145" i="47"/>
  <c r="J141" i="47"/>
  <c r="H141" i="47"/>
  <c r="J140" i="47"/>
  <c r="H140" i="47"/>
  <c r="K140" i="47" s="1"/>
  <c r="J139" i="47"/>
  <c r="H139" i="47"/>
  <c r="J134" i="47"/>
  <c r="H134" i="47"/>
  <c r="J133" i="47"/>
  <c r="K133" i="47" s="1"/>
  <c r="H133" i="47"/>
  <c r="J132" i="47"/>
  <c r="H132" i="47"/>
  <c r="K132" i="47" s="1"/>
  <c r="J131" i="47"/>
  <c r="H131" i="47"/>
  <c r="J130" i="47"/>
  <c r="H130" i="47"/>
  <c r="K130" i="47" s="1"/>
  <c r="J129" i="47"/>
  <c r="K129" i="47" s="1"/>
  <c r="H129" i="47"/>
  <c r="J128" i="47"/>
  <c r="H128" i="47"/>
  <c r="K128" i="47" s="1"/>
  <c r="J127" i="47"/>
  <c r="H127" i="47"/>
  <c r="J126" i="47"/>
  <c r="H126" i="47"/>
  <c r="J125" i="47"/>
  <c r="H125" i="47"/>
  <c r="J124" i="47"/>
  <c r="H124" i="47"/>
  <c r="K124" i="47" s="1"/>
  <c r="J122" i="47"/>
  <c r="H122" i="47"/>
  <c r="J121" i="47"/>
  <c r="H121" i="47"/>
  <c r="J120" i="47"/>
  <c r="H120" i="47"/>
  <c r="J119" i="47"/>
  <c r="H119" i="47"/>
  <c r="J115" i="47"/>
  <c r="H115" i="47"/>
  <c r="J113" i="47"/>
  <c r="H113" i="47"/>
  <c r="J112" i="47"/>
  <c r="K112" i="47" s="1"/>
  <c r="H112" i="47"/>
  <c r="J108" i="47"/>
  <c r="H108" i="47"/>
  <c r="J107" i="47"/>
  <c r="H107" i="47"/>
  <c r="J103" i="47"/>
  <c r="H103" i="47"/>
  <c r="J102" i="47"/>
  <c r="K102" i="47" s="1"/>
  <c r="H102" i="47"/>
  <c r="J101" i="47"/>
  <c r="K101" i="47" s="1"/>
  <c r="H101" i="47"/>
  <c r="J100" i="47"/>
  <c r="H100" i="47"/>
  <c r="K100" i="47" s="1"/>
  <c r="J99" i="47"/>
  <c r="H99" i="47"/>
  <c r="J92" i="47"/>
  <c r="H92" i="47"/>
  <c r="K92" i="47" s="1"/>
  <c r="J91" i="47"/>
  <c r="H91" i="47"/>
  <c r="J90" i="47"/>
  <c r="H90" i="47"/>
  <c r="K90" i="47" s="1"/>
  <c r="J89" i="47"/>
  <c r="H89" i="47"/>
  <c r="J88" i="47"/>
  <c r="H88" i="47"/>
  <c r="K88" i="47" s="1"/>
  <c r="J83" i="47"/>
  <c r="H83" i="47"/>
  <c r="J81" i="47"/>
  <c r="H81" i="47"/>
  <c r="J80" i="47"/>
  <c r="H80" i="47"/>
  <c r="J78" i="47"/>
  <c r="H78" i="47"/>
  <c r="J77" i="47"/>
  <c r="H77" i="47"/>
  <c r="J75" i="47"/>
  <c r="H75" i="47"/>
  <c r="J74" i="47"/>
  <c r="H74" i="47"/>
  <c r="J73" i="47"/>
  <c r="H73" i="47"/>
  <c r="J72" i="47"/>
  <c r="H72" i="47"/>
  <c r="J71" i="47"/>
  <c r="H71" i="47"/>
  <c r="K71" i="47" s="1"/>
  <c r="J70" i="47"/>
  <c r="H70" i="47"/>
  <c r="J69" i="47"/>
  <c r="H69" i="47"/>
  <c r="J67" i="47"/>
  <c r="H67" i="47"/>
  <c r="J66" i="47"/>
  <c r="H66" i="47"/>
  <c r="J64" i="47"/>
  <c r="H64" i="47"/>
  <c r="J62" i="47"/>
  <c r="H62" i="47"/>
  <c r="J61" i="47"/>
  <c r="H61" i="47"/>
  <c r="J59" i="47"/>
  <c r="H59" i="47"/>
  <c r="K59" i="47" s="1"/>
  <c r="J58" i="47"/>
  <c r="H58" i="47"/>
  <c r="J57" i="47"/>
  <c r="H57" i="47"/>
  <c r="K57" i="47" s="1"/>
  <c r="J56" i="47"/>
  <c r="J55" i="47"/>
  <c r="H55" i="47"/>
  <c r="J52" i="47"/>
  <c r="H52" i="47"/>
  <c r="H53" i="47" s="1"/>
  <c r="J51" i="47"/>
  <c r="K51" i="47" s="1"/>
  <c r="H51" i="47"/>
  <c r="J47" i="47"/>
  <c r="H47" i="47"/>
  <c r="J46" i="47"/>
  <c r="H46" i="47"/>
  <c r="J45" i="47"/>
  <c r="H45" i="47"/>
  <c r="J41" i="47"/>
  <c r="H41" i="47"/>
  <c r="J40" i="47"/>
  <c r="H40" i="47"/>
  <c r="J39" i="47"/>
  <c r="H39" i="47"/>
  <c r="J38" i="47"/>
  <c r="H38" i="47"/>
  <c r="J37" i="47"/>
  <c r="H37" i="47"/>
  <c r="J36" i="47"/>
  <c r="H36" i="47"/>
  <c r="K36" i="47" s="1"/>
  <c r="J35" i="47"/>
  <c r="H35" i="47"/>
  <c r="B13" i="47"/>
  <c r="J148" i="46"/>
  <c r="J150" i="46" s="1"/>
  <c r="J12" i="46" s="1"/>
  <c r="H148" i="46"/>
  <c r="H150" i="46" s="1"/>
  <c r="J146" i="46"/>
  <c r="J11" i="46" s="1"/>
  <c r="H144" i="46"/>
  <c r="K144" i="46" s="1"/>
  <c r="H143" i="46"/>
  <c r="K143" i="46" s="1"/>
  <c r="H142" i="46"/>
  <c r="J138" i="46"/>
  <c r="H138" i="46"/>
  <c r="J137" i="46"/>
  <c r="H137" i="46"/>
  <c r="K137" i="46" s="1"/>
  <c r="J136" i="46"/>
  <c r="H136" i="46"/>
  <c r="J135" i="46"/>
  <c r="H135" i="46"/>
  <c r="K135" i="46" s="1"/>
  <c r="H134" i="46"/>
  <c r="K134" i="46" s="1"/>
  <c r="J133" i="46"/>
  <c r="H133" i="46"/>
  <c r="J130" i="46"/>
  <c r="H130" i="46"/>
  <c r="K130" i="46" s="1"/>
  <c r="H128" i="46"/>
  <c r="K128" i="46" s="1"/>
  <c r="J126" i="46"/>
  <c r="H126" i="46"/>
  <c r="J123" i="46"/>
  <c r="H123" i="46"/>
  <c r="K123" i="46" s="1"/>
  <c r="H121" i="46"/>
  <c r="K121" i="46" s="1"/>
  <c r="J119" i="46"/>
  <c r="H119" i="46"/>
  <c r="H117" i="46"/>
  <c r="K117" i="46" s="1"/>
  <c r="J115" i="46"/>
  <c r="H115" i="46"/>
  <c r="K115" i="46" s="1"/>
  <c r="H113" i="46"/>
  <c r="K113" i="46" s="1"/>
  <c r="H112" i="46"/>
  <c r="K112" i="46" s="1"/>
  <c r="J111" i="46"/>
  <c r="H111" i="46"/>
  <c r="J110" i="46"/>
  <c r="H110" i="46"/>
  <c r="J109" i="46"/>
  <c r="H109" i="46"/>
  <c r="J108" i="46"/>
  <c r="H108" i="46"/>
  <c r="J107" i="46"/>
  <c r="H107" i="46"/>
  <c r="J103" i="46"/>
  <c r="H103" i="46"/>
  <c r="H101" i="46"/>
  <c r="K101" i="46" s="1"/>
  <c r="J100" i="46"/>
  <c r="H100" i="46"/>
  <c r="J98" i="46"/>
  <c r="H98" i="46"/>
  <c r="J97" i="46"/>
  <c r="H97" i="46"/>
  <c r="J92" i="46"/>
  <c r="H92" i="46"/>
  <c r="K92" i="46" s="1"/>
  <c r="J91" i="46"/>
  <c r="H91" i="46"/>
  <c r="J90" i="46"/>
  <c r="H90" i="46"/>
  <c r="K90" i="46" s="1"/>
  <c r="J84" i="46"/>
  <c r="H84" i="46"/>
  <c r="J81" i="46"/>
  <c r="H81" i="46"/>
  <c r="J78" i="46"/>
  <c r="H78" i="46"/>
  <c r="K78" i="46" s="1"/>
  <c r="J75" i="46"/>
  <c r="H75" i="46"/>
  <c r="H73" i="46"/>
  <c r="K73" i="46" s="1"/>
  <c r="H72" i="46"/>
  <c r="K72" i="46" s="1"/>
  <c r="H71" i="46"/>
  <c r="K71" i="46" s="1"/>
  <c r="J70" i="46"/>
  <c r="H70" i="46"/>
  <c r="J67" i="46"/>
  <c r="H67" i="46"/>
  <c r="J64" i="46"/>
  <c r="H64" i="46"/>
  <c r="H62" i="46"/>
  <c r="K62" i="46" s="1"/>
  <c r="J61" i="46"/>
  <c r="H61" i="46"/>
  <c r="J58" i="46"/>
  <c r="H58" i="46"/>
  <c r="K58" i="46" s="1"/>
  <c r="J55" i="46"/>
  <c r="H55" i="46"/>
  <c r="K55" i="46" s="1"/>
  <c r="J52" i="46"/>
  <c r="H52" i="46"/>
  <c r="J49" i="46"/>
  <c r="H49" i="46"/>
  <c r="J46" i="46"/>
  <c r="H46" i="46"/>
  <c r="H44" i="46"/>
  <c r="K44" i="46" s="1"/>
  <c r="J43" i="46"/>
  <c r="H43" i="46"/>
  <c r="J40" i="46"/>
  <c r="H40" i="46"/>
  <c r="J34" i="46"/>
  <c r="J37" i="46" s="1"/>
  <c r="J9" i="46" s="1"/>
  <c r="H34" i="46"/>
  <c r="H37" i="46" s="1"/>
  <c r="H9" i="46" s="1"/>
  <c r="H12" i="46"/>
  <c r="B12" i="46"/>
  <c r="B11" i="46"/>
  <c r="B10" i="46"/>
  <c r="B9" i="46"/>
  <c r="J312" i="45"/>
  <c r="J314" i="45" s="1"/>
  <c r="J22" i="45" s="1"/>
  <c r="J308" i="45"/>
  <c r="H308" i="45"/>
  <c r="K308" i="45" s="1"/>
  <c r="J307" i="45"/>
  <c r="H307" i="45"/>
  <c r="K307" i="45" s="1"/>
  <c r="J306" i="45"/>
  <c r="H306" i="45"/>
  <c r="K306" i="45" s="1"/>
  <c r="J305" i="45"/>
  <c r="H305" i="45"/>
  <c r="K305" i="45" s="1"/>
  <c r="J304" i="45"/>
  <c r="H304" i="45"/>
  <c r="J303" i="45"/>
  <c r="H303" i="45"/>
  <c r="J302" i="45"/>
  <c r="H302" i="45"/>
  <c r="K302" i="45" s="1"/>
  <c r="J301" i="45"/>
  <c r="H301" i="45"/>
  <c r="J300" i="45"/>
  <c r="H300" i="45"/>
  <c r="K300" i="45" s="1"/>
  <c r="J296" i="45"/>
  <c r="H296" i="45"/>
  <c r="K296" i="45" s="1"/>
  <c r="J295" i="45"/>
  <c r="H295" i="45"/>
  <c r="K295" i="45" s="1"/>
  <c r="J294" i="45"/>
  <c r="H294" i="45"/>
  <c r="J293" i="45"/>
  <c r="H293" i="45"/>
  <c r="J292" i="45"/>
  <c r="H292" i="45"/>
  <c r="K292" i="45" s="1"/>
  <c r="J291" i="45"/>
  <c r="H291" i="45"/>
  <c r="J290" i="45"/>
  <c r="H290" i="45"/>
  <c r="K290" i="45" s="1"/>
  <c r="K289" i="45"/>
  <c r="K288" i="45"/>
  <c r="K287" i="45"/>
  <c r="K286" i="45"/>
  <c r="J282" i="45"/>
  <c r="H282" i="45"/>
  <c r="J281" i="45"/>
  <c r="H281" i="45"/>
  <c r="J280" i="45"/>
  <c r="H280" i="45"/>
  <c r="J279" i="45"/>
  <c r="H279" i="45"/>
  <c r="K279" i="45" s="1"/>
  <c r="J278" i="45"/>
  <c r="H278" i="45"/>
  <c r="K277" i="45"/>
  <c r="K276" i="45"/>
  <c r="K275" i="45"/>
  <c r="K274" i="45"/>
  <c r="J270" i="45"/>
  <c r="H270" i="45"/>
  <c r="J269" i="45"/>
  <c r="H269" i="45"/>
  <c r="J268" i="45"/>
  <c r="K268" i="45" s="1"/>
  <c r="H268" i="45"/>
  <c r="K267" i="45"/>
  <c r="K266" i="45"/>
  <c r="K265" i="45"/>
  <c r="K264" i="45"/>
  <c r="K263" i="45"/>
  <c r="J260" i="45"/>
  <c r="K260" i="45" s="1"/>
  <c r="H260" i="45"/>
  <c r="J256" i="45"/>
  <c r="H256" i="45"/>
  <c r="J255" i="45"/>
  <c r="H255" i="45"/>
  <c r="J254" i="45"/>
  <c r="H254" i="45"/>
  <c r="K254" i="45" s="1"/>
  <c r="J253" i="45"/>
  <c r="H253" i="45"/>
  <c r="J252" i="45"/>
  <c r="H252" i="45"/>
  <c r="J249" i="45"/>
  <c r="H249" i="45"/>
  <c r="J248" i="45"/>
  <c r="H248" i="45"/>
  <c r="K248" i="45" s="1"/>
  <c r="J247" i="45"/>
  <c r="H247" i="45"/>
  <c r="J246" i="45"/>
  <c r="H246" i="45"/>
  <c r="J245" i="45"/>
  <c r="H245" i="45"/>
  <c r="J244" i="45"/>
  <c r="H244" i="45"/>
  <c r="J243" i="45"/>
  <c r="H243" i="45"/>
  <c r="J242" i="45"/>
  <c r="H242" i="45"/>
  <c r="J241" i="45"/>
  <c r="H241" i="45"/>
  <c r="J240" i="45"/>
  <c r="H240" i="45"/>
  <c r="J239" i="45"/>
  <c r="H239" i="45"/>
  <c r="J238" i="45"/>
  <c r="H238" i="45"/>
  <c r="J237" i="45"/>
  <c r="H237" i="45"/>
  <c r="J233" i="45"/>
  <c r="H233" i="45"/>
  <c r="J232" i="45"/>
  <c r="H232" i="45"/>
  <c r="J231" i="45"/>
  <c r="H231" i="45"/>
  <c r="J230" i="45"/>
  <c r="H230" i="45"/>
  <c r="J229" i="45"/>
  <c r="H229" i="45"/>
  <c r="J228" i="45"/>
  <c r="H228" i="45"/>
  <c r="J227" i="45"/>
  <c r="H227" i="45"/>
  <c r="J226" i="45"/>
  <c r="H226" i="45"/>
  <c r="J225" i="45"/>
  <c r="H225" i="45"/>
  <c r="J224" i="45"/>
  <c r="H224" i="45"/>
  <c r="J223" i="45"/>
  <c r="H223" i="45"/>
  <c r="J222" i="45"/>
  <c r="H222" i="45"/>
  <c r="J221" i="45"/>
  <c r="H221" i="45"/>
  <c r="J220" i="45"/>
  <c r="K220" i="45" s="1"/>
  <c r="H220" i="45"/>
  <c r="J219" i="45"/>
  <c r="H219" i="45"/>
  <c r="J218" i="45"/>
  <c r="H218" i="45"/>
  <c r="J217" i="45"/>
  <c r="H217" i="45"/>
  <c r="J214" i="45"/>
  <c r="H214" i="45"/>
  <c r="J211" i="45"/>
  <c r="H211" i="45"/>
  <c r="J207" i="45"/>
  <c r="H207" i="45"/>
  <c r="J206" i="45"/>
  <c r="H206" i="45"/>
  <c r="J205" i="45"/>
  <c r="H205" i="45"/>
  <c r="J204" i="45"/>
  <c r="K204" i="45" s="1"/>
  <c r="H204" i="45"/>
  <c r="H203" i="45"/>
  <c r="J201" i="45"/>
  <c r="H201" i="45"/>
  <c r="J200" i="45"/>
  <c r="H200" i="45"/>
  <c r="J199" i="45"/>
  <c r="H199" i="45"/>
  <c r="J198" i="45"/>
  <c r="H198" i="45"/>
  <c r="J193" i="45"/>
  <c r="H193" i="45"/>
  <c r="K193" i="45" s="1"/>
  <c r="J192" i="45"/>
  <c r="H192" i="45"/>
  <c r="J191" i="45"/>
  <c r="H191" i="45"/>
  <c r="K191" i="45" s="1"/>
  <c r="J190" i="45"/>
  <c r="H190" i="45"/>
  <c r="J186" i="45"/>
  <c r="H186" i="45"/>
  <c r="K186" i="45" s="1"/>
  <c r="J185" i="45"/>
  <c r="H185" i="45"/>
  <c r="J184" i="45"/>
  <c r="H184" i="45"/>
  <c r="J183" i="45"/>
  <c r="H183" i="45"/>
  <c r="K183" i="45" s="1"/>
  <c r="J182" i="45"/>
  <c r="H182" i="45"/>
  <c r="K182" i="45" s="1"/>
  <c r="K181" i="45"/>
  <c r="H181" i="45"/>
  <c r="J180" i="45"/>
  <c r="H180" i="45"/>
  <c r="J177" i="45"/>
  <c r="H177" i="45"/>
  <c r="H175" i="45"/>
  <c r="K175" i="45" s="1"/>
  <c r="J173" i="45"/>
  <c r="H173" i="45"/>
  <c r="J170" i="45"/>
  <c r="H170" i="45"/>
  <c r="H168" i="45"/>
  <c r="K168" i="45" s="1"/>
  <c r="J166" i="45"/>
  <c r="H166" i="45"/>
  <c r="K166" i="45" s="1"/>
  <c r="H164" i="45"/>
  <c r="K164" i="45" s="1"/>
  <c r="J162" i="45"/>
  <c r="H162" i="45"/>
  <c r="H160" i="45"/>
  <c r="K160" i="45" s="1"/>
  <c r="K159" i="45"/>
  <c r="H159" i="45"/>
  <c r="J158" i="45"/>
  <c r="H158" i="45"/>
  <c r="K158" i="45" s="1"/>
  <c r="J157" i="45"/>
  <c r="H157" i="45"/>
  <c r="J156" i="45"/>
  <c r="H156" i="45"/>
  <c r="J155" i="45"/>
  <c r="H155" i="45"/>
  <c r="J154" i="45"/>
  <c r="H154" i="45"/>
  <c r="J150" i="45"/>
  <c r="H150" i="45"/>
  <c r="K150" i="45" s="1"/>
  <c r="K148" i="45"/>
  <c r="H148" i="45"/>
  <c r="J147" i="45"/>
  <c r="H147" i="45"/>
  <c r="K147" i="45" s="1"/>
  <c r="J145" i="45"/>
  <c r="H145" i="45"/>
  <c r="J144" i="45"/>
  <c r="H144" i="45"/>
  <c r="J139" i="45"/>
  <c r="H139" i="45"/>
  <c r="J138" i="45"/>
  <c r="H138" i="45"/>
  <c r="K138" i="45" s="1"/>
  <c r="J137" i="45"/>
  <c r="H137" i="45"/>
  <c r="J131" i="45"/>
  <c r="H131" i="45"/>
  <c r="K131" i="45" s="1"/>
  <c r="J128" i="45"/>
  <c r="H128" i="45"/>
  <c r="J125" i="45"/>
  <c r="H125" i="45"/>
  <c r="K125" i="45" s="1"/>
  <c r="J122" i="45"/>
  <c r="H122" i="45"/>
  <c r="K122" i="45" s="1"/>
  <c r="H120" i="45"/>
  <c r="K120" i="45" s="1"/>
  <c r="H119" i="45"/>
  <c r="K119" i="45" s="1"/>
  <c r="H118" i="45"/>
  <c r="K118" i="45" s="1"/>
  <c r="J117" i="45"/>
  <c r="H117" i="45"/>
  <c r="J114" i="45"/>
  <c r="H114" i="45"/>
  <c r="J111" i="45"/>
  <c r="H111" i="45"/>
  <c r="H109" i="45"/>
  <c r="K109" i="45" s="1"/>
  <c r="J108" i="45"/>
  <c r="H108" i="45"/>
  <c r="J105" i="45"/>
  <c r="H105" i="45"/>
  <c r="J102" i="45"/>
  <c r="H102" i="45"/>
  <c r="J99" i="45"/>
  <c r="H99" i="45"/>
  <c r="J96" i="45"/>
  <c r="H96" i="45"/>
  <c r="J93" i="45"/>
  <c r="H93" i="45"/>
  <c r="H91" i="45"/>
  <c r="K91" i="45" s="1"/>
  <c r="J90" i="45"/>
  <c r="H90" i="45"/>
  <c r="J87" i="45"/>
  <c r="H87" i="45"/>
  <c r="K87" i="45" s="1"/>
  <c r="J82" i="45"/>
  <c r="J81" i="45"/>
  <c r="H81" i="45"/>
  <c r="J80" i="45"/>
  <c r="H80" i="45"/>
  <c r="J79" i="45"/>
  <c r="H79" i="45"/>
  <c r="J78" i="45"/>
  <c r="H78" i="45"/>
  <c r="J77" i="45"/>
  <c r="H77" i="45"/>
  <c r="J76" i="45"/>
  <c r="H76" i="45"/>
  <c r="J75" i="45"/>
  <c r="H75" i="45"/>
  <c r="K75" i="45" s="1"/>
  <c r="J74" i="45"/>
  <c r="H74" i="45"/>
  <c r="J72" i="45"/>
  <c r="H72" i="45"/>
  <c r="J71" i="45"/>
  <c r="H71" i="45"/>
  <c r="J70" i="45"/>
  <c r="H70" i="45"/>
  <c r="K70" i="45" s="1"/>
  <c r="J69" i="45"/>
  <c r="H69" i="45"/>
  <c r="J68" i="45"/>
  <c r="H68" i="45"/>
  <c r="J67" i="45"/>
  <c r="H67" i="45"/>
  <c r="J66" i="45"/>
  <c r="H66" i="45"/>
  <c r="J65" i="45"/>
  <c r="H65" i="45"/>
  <c r="J64" i="45"/>
  <c r="H64" i="45"/>
  <c r="J63" i="45"/>
  <c r="H63" i="45"/>
  <c r="J62" i="45"/>
  <c r="H62" i="45"/>
  <c r="K62" i="45" s="1"/>
  <c r="J61" i="45"/>
  <c r="H61" i="45"/>
  <c r="J57" i="45"/>
  <c r="H57" i="45"/>
  <c r="J56" i="45"/>
  <c r="H56" i="45"/>
  <c r="J55" i="45"/>
  <c r="H55" i="45"/>
  <c r="K55" i="45" s="1"/>
  <c r="J54" i="45"/>
  <c r="H54" i="45"/>
  <c r="J53" i="45"/>
  <c r="H53" i="45"/>
  <c r="J52" i="45"/>
  <c r="H52" i="45"/>
  <c r="J51" i="45"/>
  <c r="H51" i="45"/>
  <c r="J50" i="45"/>
  <c r="H50" i="45"/>
  <c r="J49" i="45"/>
  <c r="H49" i="45"/>
  <c r="J48" i="45"/>
  <c r="H48" i="45"/>
  <c r="J47" i="45"/>
  <c r="K47" i="45" s="1"/>
  <c r="H47" i="45"/>
  <c r="J46" i="45"/>
  <c r="H46" i="45"/>
  <c r="J45" i="45"/>
  <c r="H45" i="45"/>
  <c r="J44" i="45"/>
  <c r="H44" i="45"/>
  <c r="J43" i="45"/>
  <c r="K43" i="45" s="1"/>
  <c r="H43" i="45"/>
  <c r="J42" i="45"/>
  <c r="H42" i="45"/>
  <c r="J41" i="45"/>
  <c r="H41" i="45"/>
  <c r="J38" i="45"/>
  <c r="H38" i="45"/>
  <c r="J37" i="45"/>
  <c r="H37" i="45"/>
  <c r="J35" i="45"/>
  <c r="H35" i="45"/>
  <c r="J34" i="45"/>
  <c r="H34" i="45"/>
  <c r="B22" i="45"/>
  <c r="B21" i="45"/>
  <c r="B20" i="45"/>
  <c r="B19" i="45"/>
  <c r="B18" i="45"/>
  <c r="B17" i="45"/>
  <c r="B16" i="45"/>
  <c r="B15" i="45"/>
  <c r="B14" i="45"/>
  <c r="B13" i="45"/>
  <c r="B12" i="45"/>
  <c r="B11" i="45"/>
  <c r="B10" i="45"/>
  <c r="B9" i="45"/>
  <c r="K50" i="45" l="1"/>
  <c r="K65" i="45"/>
  <c r="K69" i="45"/>
  <c r="K74" i="45"/>
  <c r="K117" i="45"/>
  <c r="K205" i="45"/>
  <c r="K224" i="45"/>
  <c r="K239" i="45"/>
  <c r="K243" i="45"/>
  <c r="K162" i="45"/>
  <c r="K206" i="45"/>
  <c r="K221" i="45"/>
  <c r="K44" i="45"/>
  <c r="K48" i="45"/>
  <c r="K52" i="45"/>
  <c r="K63" i="45"/>
  <c r="K67" i="45"/>
  <c r="K230" i="45"/>
  <c r="K237" i="45"/>
  <c r="K241" i="45"/>
  <c r="K245" i="45"/>
  <c r="K255" i="45"/>
  <c r="J272" i="45"/>
  <c r="J18" i="45" s="1"/>
  <c r="K53" i="45"/>
  <c r="K57" i="45"/>
  <c r="K93" i="45"/>
  <c r="K114" i="45"/>
  <c r="K211" i="45"/>
  <c r="K242" i="45"/>
  <c r="K246" i="45"/>
  <c r="K137" i="45"/>
  <c r="K154" i="45"/>
  <c r="K190" i="45"/>
  <c r="K249" i="45"/>
  <c r="K282" i="45"/>
  <c r="K38" i="45"/>
  <c r="K99" i="45"/>
  <c r="K108" i="45"/>
  <c r="K155" i="45"/>
  <c r="K177" i="45"/>
  <c r="K228" i="45"/>
  <c r="K35" i="45"/>
  <c r="K45" i="45"/>
  <c r="K80" i="45"/>
  <c r="K90" i="45"/>
  <c r="K139" i="45"/>
  <c r="K198" i="45"/>
  <c r="K218" i="45"/>
  <c r="K225" i="45"/>
  <c r="K229" i="45"/>
  <c r="K253" i="45"/>
  <c r="K51" i="45"/>
  <c r="K72" i="45"/>
  <c r="K102" i="45"/>
  <c r="K111" i="45"/>
  <c r="K170" i="45"/>
  <c r="K180" i="45"/>
  <c r="K222" i="45"/>
  <c r="K244" i="45"/>
  <c r="K37" i="45"/>
  <c r="K46" i="45"/>
  <c r="K77" i="45"/>
  <c r="K81" i="45"/>
  <c r="K281" i="45"/>
  <c r="K157" i="45"/>
  <c r="K173" i="45"/>
  <c r="K223" i="45"/>
  <c r="J84" i="45"/>
  <c r="J11" i="45" s="1"/>
  <c r="K78" i="45"/>
  <c r="K105" i="45"/>
  <c r="K200" i="45"/>
  <c r="K214" i="45"/>
  <c r="K227" i="45"/>
  <c r="K269" i="45"/>
  <c r="K278" i="45"/>
  <c r="K67" i="46"/>
  <c r="K40" i="46"/>
  <c r="K81" i="46"/>
  <c r="K110" i="46"/>
  <c r="K84" i="46"/>
  <c r="K97" i="46"/>
  <c r="K141" i="47"/>
  <c r="K176" i="47"/>
  <c r="K38" i="47"/>
  <c r="K113" i="47"/>
  <c r="K126" i="47"/>
  <c r="K134" i="47"/>
  <c r="K151" i="47"/>
  <c r="K146" i="47"/>
  <c r="K174" i="47"/>
  <c r="K74" i="47"/>
  <c r="K89" i="47"/>
  <c r="K80" i="47"/>
  <c r="H142" i="47"/>
  <c r="K172" i="47"/>
  <c r="K46" i="47"/>
  <c r="K55" i="47"/>
  <c r="K149" i="47"/>
  <c r="K47" i="47"/>
  <c r="K81" i="47"/>
  <c r="K115" i="47"/>
  <c r="K122" i="47"/>
  <c r="K145" i="47"/>
  <c r="H42" i="47"/>
  <c r="J42" i="47" s="1"/>
  <c r="K45" i="47"/>
  <c r="K58" i="47"/>
  <c r="K158" i="47"/>
  <c r="H47" i="48"/>
  <c r="H10" i="48" s="1"/>
  <c r="H32" i="48" s="1"/>
  <c r="J47" i="48"/>
  <c r="K95" i="49"/>
  <c r="K103" i="49"/>
  <c r="K137" i="49"/>
  <c r="K143" i="49"/>
  <c r="K148" i="49"/>
  <c r="K81" i="49"/>
  <c r="K190" i="49"/>
  <c r="K195" i="49"/>
  <c r="K97" i="49"/>
  <c r="K101" i="49"/>
  <c r="K105" i="49"/>
  <c r="K109" i="49"/>
  <c r="K121" i="49"/>
  <c r="K140" i="49"/>
  <c r="K145" i="49"/>
  <c r="K150" i="49"/>
  <c r="K154" i="49"/>
  <c r="K182" i="49"/>
  <c r="K35" i="49"/>
  <c r="K39" i="49"/>
  <c r="K43" i="49"/>
  <c r="K51" i="49"/>
  <c r="K55" i="49"/>
  <c r="K86" i="49"/>
  <c r="K90" i="49"/>
  <c r="K196" i="49"/>
  <c r="K204" i="49"/>
  <c r="K216" i="49"/>
  <c r="K205" i="49"/>
  <c r="K50" i="49"/>
  <c r="K54" i="49"/>
  <c r="K65" i="49"/>
  <c r="K87" i="49"/>
  <c r="K132" i="49"/>
  <c r="K136" i="49"/>
  <c r="K142" i="49"/>
  <c r="K158" i="49"/>
  <c r="K206" i="49"/>
  <c r="K47" i="49"/>
  <c r="K73" i="49"/>
  <c r="K102" i="49"/>
  <c r="K106" i="49"/>
  <c r="K113" i="49"/>
  <c r="K146" i="49"/>
  <c r="K151" i="49"/>
  <c r="K185" i="49"/>
  <c r="K221" i="49"/>
  <c r="K66" i="49"/>
  <c r="J58" i="49"/>
  <c r="J9" i="49" s="1"/>
  <c r="K63" i="49"/>
  <c r="K89" i="49"/>
  <c r="K114" i="49"/>
  <c r="K126" i="49"/>
  <c r="K156" i="49"/>
  <c r="K160" i="49"/>
  <c r="K163" i="49"/>
  <c r="K170" i="49"/>
  <c r="K179" i="49"/>
  <c r="K191" i="49"/>
  <c r="K38" i="49"/>
  <c r="K42" i="49"/>
  <c r="K71" i="49"/>
  <c r="K111" i="49"/>
  <c r="K165" i="49"/>
  <c r="K54" i="50"/>
  <c r="K44" i="50"/>
  <c r="K69" i="50"/>
  <c r="K38" i="50"/>
  <c r="K112" i="50"/>
  <c r="K103" i="50"/>
  <c r="K45" i="50"/>
  <c r="K51" i="50"/>
  <c r="K74" i="50"/>
  <c r="K78" i="50"/>
  <c r="K97" i="50"/>
  <c r="K109" i="50"/>
  <c r="K113" i="50"/>
  <c r="K48" i="50"/>
  <c r="K42" i="50"/>
  <c r="K99" i="50"/>
  <c r="K65" i="50"/>
  <c r="K37" i="50"/>
  <c r="K41" i="50"/>
  <c r="K98" i="50"/>
  <c r="K102" i="50"/>
  <c r="K106" i="50"/>
  <c r="K232" i="45"/>
  <c r="K120" i="47"/>
  <c r="K139" i="47"/>
  <c r="K40" i="48"/>
  <c r="K42" i="48" s="1"/>
  <c r="J235" i="45"/>
  <c r="J15" i="45" s="1"/>
  <c r="H258" i="45"/>
  <c r="H17" i="45" s="1"/>
  <c r="K270" i="45"/>
  <c r="K294" i="45"/>
  <c r="K304" i="45"/>
  <c r="K34" i="46"/>
  <c r="K37" i="46" s="1"/>
  <c r="K9" i="46" s="1"/>
  <c r="K64" i="46"/>
  <c r="K109" i="46"/>
  <c r="H146" i="46"/>
  <c r="H11" i="46" s="1"/>
  <c r="K41" i="47"/>
  <c r="K62" i="47"/>
  <c r="K69" i="47"/>
  <c r="K107" i="47"/>
  <c r="K121" i="47"/>
  <c r="K125" i="47"/>
  <c r="K177" i="47"/>
  <c r="K67" i="49"/>
  <c r="K83" i="49"/>
  <c r="K99" i="49"/>
  <c r="K115" i="49"/>
  <c r="K152" i="49"/>
  <c r="K172" i="49"/>
  <c r="K70" i="50"/>
  <c r="K86" i="50"/>
  <c r="K116" i="50"/>
  <c r="H39" i="45"/>
  <c r="H9" i="45" s="1"/>
  <c r="K42" i="45"/>
  <c r="K49" i="45"/>
  <c r="K56" i="45"/>
  <c r="K66" i="45"/>
  <c r="K128" i="45"/>
  <c r="H195" i="45"/>
  <c r="H13" i="45" s="1"/>
  <c r="K201" i="45"/>
  <c r="K219" i="45"/>
  <c r="K226" i="45"/>
  <c r="K233" i="45"/>
  <c r="K240" i="45"/>
  <c r="K247" i="45"/>
  <c r="K256" i="45"/>
  <c r="K291" i="45"/>
  <c r="K298" i="45" s="1"/>
  <c r="K20" i="45" s="1"/>
  <c r="K301" i="45"/>
  <c r="K46" i="46"/>
  <c r="K75" i="46"/>
  <c r="K103" i="46"/>
  <c r="K136" i="46"/>
  <c r="K73" i="47"/>
  <c r="K78" i="47"/>
  <c r="H109" i="47"/>
  <c r="J109" i="47" s="1"/>
  <c r="K181" i="47"/>
  <c r="K183" i="47" s="1"/>
  <c r="K13" i="47" s="1"/>
  <c r="K48" i="49"/>
  <c r="J118" i="49"/>
  <c r="J10" i="49" s="1"/>
  <c r="K183" i="49"/>
  <c r="K201" i="49"/>
  <c r="K43" i="50"/>
  <c r="H118" i="50"/>
  <c r="H10" i="50" s="1"/>
  <c r="K114" i="50"/>
  <c r="K145" i="45"/>
  <c r="K37" i="47"/>
  <c r="H188" i="45"/>
  <c r="H12" i="45" s="1"/>
  <c r="J258" i="45"/>
  <c r="J17" i="45" s="1"/>
  <c r="H272" i="45"/>
  <c r="H18" i="45" s="1"/>
  <c r="K18" i="45" s="1"/>
  <c r="J284" i="45"/>
  <c r="J19" i="45" s="1"/>
  <c r="K49" i="46"/>
  <c r="K98" i="46"/>
  <c r="K107" i="46"/>
  <c r="K64" i="47"/>
  <c r="K70" i="47"/>
  <c r="K108" i="47"/>
  <c r="K170" i="47"/>
  <c r="H183" i="47"/>
  <c r="H13" i="47" s="1"/>
  <c r="K52" i="49"/>
  <c r="K188" i="49"/>
  <c r="K61" i="50"/>
  <c r="H284" i="45"/>
  <c r="H19" i="45" s="1"/>
  <c r="K293" i="45"/>
  <c r="K138" i="46"/>
  <c r="J39" i="45"/>
  <c r="J9" i="45" s="1"/>
  <c r="J298" i="45"/>
  <c r="J20" i="45" s="1"/>
  <c r="J310" i="45"/>
  <c r="J21" i="45" s="1"/>
  <c r="K34" i="45"/>
  <c r="K54" i="45"/>
  <c r="K64" i="45"/>
  <c r="K71" i="45"/>
  <c r="K79" i="45"/>
  <c r="J188" i="45"/>
  <c r="J12" i="45" s="1"/>
  <c r="K96" i="45"/>
  <c r="K144" i="45"/>
  <c r="K184" i="45"/>
  <c r="J203" i="45"/>
  <c r="K203" i="45" s="1"/>
  <c r="K231" i="45"/>
  <c r="J250" i="45"/>
  <c r="J16" i="45" s="1"/>
  <c r="K280" i="45"/>
  <c r="K61" i="46"/>
  <c r="K70" i="46"/>
  <c r="K91" i="46"/>
  <c r="K126" i="46"/>
  <c r="K66" i="47"/>
  <c r="K119" i="47"/>
  <c r="K127" i="47"/>
  <c r="K131" i="47"/>
  <c r="K160" i="47"/>
  <c r="K75" i="49"/>
  <c r="K91" i="49"/>
  <c r="K107" i="49"/>
  <c r="K94" i="50"/>
  <c r="H143" i="47"/>
  <c r="H162" i="47" s="1"/>
  <c r="H11" i="47" s="1"/>
  <c r="H58" i="45"/>
  <c r="H10" i="45" s="1"/>
  <c r="K61" i="45"/>
  <c r="K303" i="45"/>
  <c r="J58" i="45"/>
  <c r="J10" i="45" s="1"/>
  <c r="K68" i="45"/>
  <c r="K76" i="45"/>
  <c r="H82" i="45" s="1"/>
  <c r="K82" i="45" s="1"/>
  <c r="K156" i="45"/>
  <c r="K185" i="45"/>
  <c r="K192" i="45"/>
  <c r="K199" i="45"/>
  <c r="K207" i="45"/>
  <c r="K217" i="45"/>
  <c r="K238" i="45"/>
  <c r="H140" i="46"/>
  <c r="H10" i="46" s="1"/>
  <c r="H32" i="46" s="1"/>
  <c r="K52" i="46"/>
  <c r="K108" i="46"/>
  <c r="K40" i="47"/>
  <c r="K75" i="47"/>
  <c r="K103" i="47"/>
  <c r="K40" i="49"/>
  <c r="K193" i="49"/>
  <c r="K217" i="49"/>
  <c r="K95" i="50"/>
  <c r="K105" i="50"/>
  <c r="K108" i="50"/>
  <c r="H209" i="45"/>
  <c r="H14" i="45" s="1"/>
  <c r="H235" i="45"/>
  <c r="H15" i="45" s="1"/>
  <c r="H49" i="47"/>
  <c r="H54" i="47"/>
  <c r="H250" i="45"/>
  <c r="H16" i="45" s="1"/>
  <c r="H298" i="45"/>
  <c r="H20" i="45" s="1"/>
  <c r="H310" i="45"/>
  <c r="H21" i="45" s="1"/>
  <c r="H312" i="45"/>
  <c r="K111" i="46"/>
  <c r="K133" i="46"/>
  <c r="K148" i="46"/>
  <c r="K150" i="46" s="1"/>
  <c r="K12" i="46" s="1"/>
  <c r="K39" i="47"/>
  <c r="K42" i="47"/>
  <c r="K61" i="47"/>
  <c r="K72" i="47"/>
  <c r="K83" i="47"/>
  <c r="H104" i="47"/>
  <c r="K41" i="45"/>
  <c r="J195" i="45"/>
  <c r="J13" i="45" s="1"/>
  <c r="K252" i="45"/>
  <c r="J140" i="46"/>
  <c r="J10" i="46" s="1"/>
  <c r="J32" i="46" s="1"/>
  <c r="K43" i="46"/>
  <c r="K52" i="47"/>
  <c r="J142" i="47"/>
  <c r="K142" i="47" s="1"/>
  <c r="K35" i="48"/>
  <c r="K213" i="49"/>
  <c r="H223" i="49"/>
  <c r="H14" i="49" s="1"/>
  <c r="H227" i="49"/>
  <c r="H15" i="49" s="1"/>
  <c r="K225" i="49"/>
  <c r="K227" i="49" s="1"/>
  <c r="K15" i="49" s="1"/>
  <c r="K100" i="46"/>
  <c r="K119" i="46"/>
  <c r="K142" i="46"/>
  <c r="K146" i="46" s="1"/>
  <c r="H48" i="47"/>
  <c r="J53" i="47"/>
  <c r="K53" i="47" s="1"/>
  <c r="K67" i="47"/>
  <c r="K77" i="47"/>
  <c r="K91" i="47"/>
  <c r="K99" i="47"/>
  <c r="H105" i="47"/>
  <c r="H110" i="47"/>
  <c r="H168" i="47"/>
  <c r="H167" i="47"/>
  <c r="H43" i="47"/>
  <c r="K159" i="47"/>
  <c r="K175" i="47"/>
  <c r="H58" i="49"/>
  <c r="H9" i="49" s="1"/>
  <c r="K36" i="49"/>
  <c r="K41" i="49"/>
  <c r="K49" i="49"/>
  <c r="K68" i="49"/>
  <c r="K76" i="49"/>
  <c r="K84" i="49"/>
  <c r="K92" i="49"/>
  <c r="K100" i="49"/>
  <c r="K108" i="49"/>
  <c r="K116" i="49"/>
  <c r="K123" i="49"/>
  <c r="K127" i="49"/>
  <c r="H175" i="49"/>
  <c r="H12" i="49" s="1"/>
  <c r="K133" i="49"/>
  <c r="K138" i="49"/>
  <c r="K149" i="49"/>
  <c r="K157" i="49"/>
  <c r="K167" i="49"/>
  <c r="K184" i="49"/>
  <c r="K194" i="49"/>
  <c r="K203" i="49"/>
  <c r="J223" i="49"/>
  <c r="J14" i="49" s="1"/>
  <c r="J118" i="50"/>
  <c r="J10" i="50" s="1"/>
  <c r="J32" i="50" s="1"/>
  <c r="K63" i="50"/>
  <c r="K71" i="50"/>
  <c r="K79" i="50"/>
  <c r="K92" i="50"/>
  <c r="K35" i="47"/>
  <c r="K148" i="47"/>
  <c r="K166" i="47"/>
  <c r="J38" i="48"/>
  <c r="J9" i="48" s="1"/>
  <c r="J32" i="48" s="1"/>
  <c r="K34" i="48"/>
  <c r="K38" i="48" s="1"/>
  <c r="K9" i="48" s="1"/>
  <c r="K36" i="48"/>
  <c r="K37" i="49"/>
  <c r="K45" i="49"/>
  <c r="K53" i="49"/>
  <c r="H118" i="49"/>
  <c r="H10" i="49" s="1"/>
  <c r="K64" i="49"/>
  <c r="K72" i="49"/>
  <c r="K80" i="49"/>
  <c r="K88" i="49"/>
  <c r="K96" i="49"/>
  <c r="K104" i="49"/>
  <c r="K112" i="49"/>
  <c r="H124" i="49"/>
  <c r="H129" i="49" s="1"/>
  <c r="H11" i="49" s="1"/>
  <c r="K122" i="49"/>
  <c r="J175" i="49"/>
  <c r="J12" i="49" s="1"/>
  <c r="K134" i="49"/>
  <c r="K144" i="49"/>
  <c r="K153" i="49"/>
  <c r="K161" i="49"/>
  <c r="K173" i="49"/>
  <c r="J208" i="49"/>
  <c r="K180" i="49"/>
  <c r="K189" i="49"/>
  <c r="K198" i="49"/>
  <c r="H207" i="49"/>
  <c r="K220" i="49"/>
  <c r="H58" i="50"/>
  <c r="H9" i="50" s="1"/>
  <c r="H32" i="50" s="1"/>
  <c r="K35" i="50"/>
  <c r="K67" i="50"/>
  <c r="K75" i="50"/>
  <c r="K83" i="50"/>
  <c r="K88" i="50"/>
  <c r="K101" i="50"/>
  <c r="K110" i="50"/>
  <c r="J42" i="48"/>
  <c r="K44" i="48"/>
  <c r="K47" i="48" s="1"/>
  <c r="K10" i="48" s="1"/>
  <c r="J124" i="49"/>
  <c r="J129" i="49" s="1"/>
  <c r="J11" i="49" s="1"/>
  <c r="K125" i="49"/>
  <c r="H208" i="49"/>
  <c r="J207" i="49"/>
  <c r="K84" i="45" l="1"/>
  <c r="K11" i="45" s="1"/>
  <c r="K195" i="45"/>
  <c r="K250" i="45"/>
  <c r="K16" i="45" s="1"/>
  <c r="K272" i="45"/>
  <c r="K58" i="45"/>
  <c r="K10" i="45" s="1"/>
  <c r="K39" i="45"/>
  <c r="K9" i="45" s="1"/>
  <c r="K310" i="45"/>
  <c r="K21" i="45" s="1"/>
  <c r="K235" i="45"/>
  <c r="K188" i="45"/>
  <c r="K12" i="45" s="1"/>
  <c r="J209" i="45"/>
  <c r="J14" i="45" s="1"/>
  <c r="J32" i="45" s="1"/>
  <c r="K258" i="45"/>
  <c r="K17" i="45" s="1"/>
  <c r="K284" i="45"/>
  <c r="K19" i="45" s="1"/>
  <c r="K109" i="47"/>
  <c r="K58" i="50"/>
  <c r="K9" i="50" s="1"/>
  <c r="K209" i="45"/>
  <c r="K140" i="46"/>
  <c r="K10" i="46" s="1"/>
  <c r="J210" i="49"/>
  <c r="J13" i="49" s="1"/>
  <c r="J32" i="49" s="1"/>
  <c r="J143" i="47"/>
  <c r="J162" i="47" s="1"/>
  <c r="J11" i="47" s="1"/>
  <c r="K143" i="47"/>
  <c r="K162" i="47" s="1"/>
  <c r="K11" i="47" s="1"/>
  <c r="K208" i="49"/>
  <c r="K58" i="49"/>
  <c r="K9" i="49" s="1"/>
  <c r="K118" i="50"/>
  <c r="K10" i="50" s="1"/>
  <c r="K32" i="50" s="1"/>
  <c r="C21" i="39" s="1"/>
  <c r="K118" i="49"/>
  <c r="K10" i="49" s="1"/>
  <c r="K32" i="48"/>
  <c r="C20" i="39" s="1"/>
  <c r="J43" i="47"/>
  <c r="K43" i="47" s="1"/>
  <c r="H96" i="47"/>
  <c r="H9" i="47" s="1"/>
  <c r="J54" i="47"/>
  <c r="K54" i="47" s="1"/>
  <c r="K175" i="49"/>
  <c r="K12" i="49" s="1"/>
  <c r="J167" i="47"/>
  <c r="H179" i="47"/>
  <c r="H12" i="47" s="1"/>
  <c r="J105" i="47"/>
  <c r="K105" i="47"/>
  <c r="K11" i="46"/>
  <c r="J104" i="47"/>
  <c r="J49" i="47"/>
  <c r="K49" i="47" s="1"/>
  <c r="H84" i="45"/>
  <c r="H11" i="45" s="1"/>
  <c r="K207" i="49"/>
  <c r="J168" i="47"/>
  <c r="K168" i="47" s="1"/>
  <c r="H136" i="47"/>
  <c r="H10" i="47" s="1"/>
  <c r="K124" i="49"/>
  <c r="K129" i="49" s="1"/>
  <c r="K11" i="49" s="1"/>
  <c r="H210" i="49"/>
  <c r="H13" i="49" s="1"/>
  <c r="H32" i="49" s="1"/>
  <c r="J110" i="47"/>
  <c r="K110" i="47"/>
  <c r="J48" i="47"/>
  <c r="K48" i="47" s="1"/>
  <c r="K223" i="49"/>
  <c r="K14" i="49" s="1"/>
  <c r="K312" i="45"/>
  <c r="K314" i="45" s="1"/>
  <c r="K22" i="45" s="1"/>
  <c r="H314" i="45"/>
  <c r="H22" i="45" s="1"/>
  <c r="K13" i="45"/>
  <c r="K15" i="45" l="1"/>
  <c r="K32" i="46"/>
  <c r="C19" i="39" s="1"/>
  <c r="J179" i="47"/>
  <c r="J12" i="47" s="1"/>
  <c r="K210" i="49"/>
  <c r="K13" i="49" s="1"/>
  <c r="K32" i="49"/>
  <c r="C21" i="18" s="1"/>
  <c r="J136" i="47"/>
  <c r="J10" i="47" s="1"/>
  <c r="K14" i="45"/>
  <c r="K32" i="45" s="1"/>
  <c r="K96" i="47"/>
  <c r="K9" i="47" s="1"/>
  <c r="K104" i="47"/>
  <c r="K136" i="47" s="1"/>
  <c r="K10" i="47" s="1"/>
  <c r="K167" i="47"/>
  <c r="K179" i="47" s="1"/>
  <c r="K12" i="47" s="1"/>
  <c r="H32" i="47"/>
  <c r="H32" i="45"/>
  <c r="J96" i="47"/>
  <c r="J9" i="47" s="1"/>
  <c r="J32" i="47" l="1"/>
  <c r="C19" i="18"/>
  <c r="K32" i="47"/>
  <c r="C20" i="18" s="1"/>
  <c r="J274" i="31"/>
  <c r="H274" i="31"/>
  <c r="J272" i="31"/>
  <c r="H272" i="31"/>
  <c r="K272" i="31" l="1"/>
  <c r="K274" i="31"/>
  <c r="J287" i="31" l="1"/>
  <c r="H287" i="31"/>
  <c r="K287" i="31" l="1"/>
  <c r="E22" i="18" l="1"/>
  <c r="J15" i="29"/>
  <c r="H15" i="29"/>
  <c r="J41" i="29"/>
  <c r="H41" i="29"/>
  <c r="J40" i="29"/>
  <c r="H40" i="29"/>
  <c r="J39" i="29"/>
  <c r="H39" i="29"/>
  <c r="J38" i="29"/>
  <c r="H38" i="29"/>
  <c r="J37" i="29"/>
  <c r="H37" i="29"/>
  <c r="J36" i="29"/>
  <c r="H36" i="29"/>
  <c r="J35" i="29"/>
  <c r="H35" i="29"/>
  <c r="J34" i="29"/>
  <c r="H34" i="29"/>
  <c r="J33" i="29"/>
  <c r="H33" i="29"/>
  <c r="J32" i="29"/>
  <c r="H32" i="29"/>
  <c r="J31" i="29"/>
  <c r="H31" i="29"/>
  <c r="J30" i="29"/>
  <c r="H30" i="29"/>
  <c r="J29" i="29"/>
  <c r="H29" i="29"/>
  <c r="J28" i="29"/>
  <c r="H28" i="29"/>
  <c r="J27" i="29"/>
  <c r="H27" i="29"/>
  <c r="J26" i="29"/>
  <c r="H26" i="29"/>
  <c r="J25" i="29"/>
  <c r="H25" i="29"/>
  <c r="J24" i="29"/>
  <c r="H24" i="29"/>
  <c r="J23" i="29"/>
  <c r="H23" i="29"/>
  <c r="J22" i="29"/>
  <c r="H22" i="29"/>
  <c r="J21" i="29"/>
  <c r="H21" i="29"/>
  <c r="J20" i="29"/>
  <c r="H20" i="29"/>
  <c r="J19" i="29"/>
  <c r="H19" i="29"/>
  <c r="J18" i="29"/>
  <c r="H18" i="29"/>
  <c r="J17" i="29"/>
  <c r="H17" i="29"/>
  <c r="J13" i="29"/>
  <c r="H13" i="29"/>
  <c r="J12" i="29"/>
  <c r="H12" i="29"/>
  <c r="J11" i="29"/>
  <c r="H11" i="29"/>
  <c r="J10" i="29"/>
  <c r="H10" i="29"/>
  <c r="J9" i="29"/>
  <c r="H9" i="29"/>
  <c r="H62" i="31"/>
  <c r="H60" i="31"/>
  <c r="H71" i="31"/>
  <c r="H63" i="31"/>
  <c r="H64" i="31"/>
  <c r="H65" i="31"/>
  <c r="H66" i="31"/>
  <c r="H69" i="31"/>
  <c r="J69" i="31"/>
  <c r="H36" i="31"/>
  <c r="H40" i="31"/>
  <c r="H286" i="31"/>
  <c r="H280" i="31"/>
  <c r="H219" i="31"/>
  <c r="K219" i="31" s="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15" i="31"/>
  <c r="K215" i="31" s="1"/>
  <c r="H264" i="31"/>
  <c r="K264" i="31" s="1"/>
  <c r="H266" i="31"/>
  <c r="K266" i="31" s="1"/>
  <c r="H267" i="31"/>
  <c r="K267" i="31" s="1"/>
  <c r="H268" i="31"/>
  <c r="K268" i="31" s="1"/>
  <c r="J281" i="31"/>
  <c r="J286" i="31"/>
  <c r="H285" i="31"/>
  <c r="J285" i="31"/>
  <c r="H284" i="31"/>
  <c r="J284" i="31"/>
  <c r="H54" i="31"/>
  <c r="J54" i="31"/>
  <c r="H25" i="31"/>
  <c r="J25" i="31"/>
  <c r="H26" i="31"/>
  <c r="J26" i="31"/>
  <c r="H27" i="31"/>
  <c r="J27" i="31"/>
  <c r="H28" i="31"/>
  <c r="J28" i="31"/>
  <c r="H29" i="31"/>
  <c r="J29" i="31"/>
  <c r="H30" i="31"/>
  <c r="J30" i="31"/>
  <c r="H31" i="31"/>
  <c r="J31" i="31"/>
  <c r="H32" i="31"/>
  <c r="J32" i="31"/>
  <c r="H33" i="31"/>
  <c r="J33" i="31"/>
  <c r="H34" i="31"/>
  <c r="J34" i="31"/>
  <c r="H35" i="31"/>
  <c r="J35" i="31"/>
  <c r="J36" i="31"/>
  <c r="H37" i="31"/>
  <c r="J37" i="31"/>
  <c r="H38" i="31"/>
  <c r="J38" i="31"/>
  <c r="H39" i="31"/>
  <c r="J39" i="31"/>
  <c r="J40" i="31"/>
  <c r="H41" i="31"/>
  <c r="J41" i="31"/>
  <c r="H42" i="31"/>
  <c r="J42" i="31"/>
  <c r="H43" i="31"/>
  <c r="J43" i="31"/>
  <c r="H44" i="31"/>
  <c r="J44" i="31"/>
  <c r="H45" i="31"/>
  <c r="J45" i="31"/>
  <c r="H46" i="31"/>
  <c r="J46" i="31"/>
  <c r="H50" i="31"/>
  <c r="J50" i="31"/>
  <c r="H51" i="31"/>
  <c r="J51" i="31"/>
  <c r="H52" i="31"/>
  <c r="J52" i="31"/>
  <c r="H53" i="31"/>
  <c r="J53" i="31"/>
  <c r="H55" i="31"/>
  <c r="J55" i="31"/>
  <c r="H56" i="31"/>
  <c r="J56" i="31"/>
  <c r="H57" i="31"/>
  <c r="J57" i="31"/>
  <c r="H58" i="31"/>
  <c r="J58" i="31"/>
  <c r="H59" i="31"/>
  <c r="J59" i="31"/>
  <c r="J60" i="31"/>
  <c r="H61" i="31"/>
  <c r="J61" i="31"/>
  <c r="J62" i="31"/>
  <c r="J63" i="31"/>
  <c r="J64" i="31"/>
  <c r="J65" i="31"/>
  <c r="J66" i="31"/>
  <c r="H67" i="31"/>
  <c r="J67" i="31"/>
  <c r="H70" i="31"/>
  <c r="J70" i="31"/>
  <c r="J71" i="31"/>
  <c r="K71" i="31" s="1"/>
  <c r="J72" i="31"/>
  <c r="H73" i="31"/>
  <c r="H74" i="31"/>
  <c r="J74" i="31"/>
  <c r="H75" i="31"/>
  <c r="H76" i="31"/>
  <c r="H77" i="31"/>
  <c r="J77" i="31"/>
  <c r="H78" i="31"/>
  <c r="J78" i="31"/>
  <c r="H82" i="31"/>
  <c r="J82" i="31"/>
  <c r="H83" i="31"/>
  <c r="J83" i="31"/>
  <c r="H84" i="31"/>
  <c r="J84" i="31"/>
  <c r="H85" i="31"/>
  <c r="J85" i="31"/>
  <c r="H86" i="31"/>
  <c r="J86" i="31"/>
  <c r="H87" i="31"/>
  <c r="J87" i="31"/>
  <c r="H88" i="31"/>
  <c r="J88" i="31"/>
  <c r="H89" i="31"/>
  <c r="J89" i="31"/>
  <c r="H90" i="31"/>
  <c r="J90" i="31"/>
  <c r="H91" i="31"/>
  <c r="J91" i="31"/>
  <c r="H92" i="31"/>
  <c r="J92" i="31"/>
  <c r="H93" i="31"/>
  <c r="J93" i="31"/>
  <c r="H94" i="31"/>
  <c r="J94" i="31"/>
  <c r="H98" i="31"/>
  <c r="J98" i="31"/>
  <c r="H99" i="31"/>
  <c r="J99" i="31"/>
  <c r="H100" i="31"/>
  <c r="J100" i="31"/>
  <c r="H101" i="31"/>
  <c r="J101" i="31"/>
  <c r="H102" i="31"/>
  <c r="J102" i="31"/>
  <c r="H103" i="31"/>
  <c r="J103" i="31"/>
  <c r="H104" i="31"/>
  <c r="J104" i="31"/>
  <c r="H105" i="31"/>
  <c r="J105" i="31"/>
  <c r="H106" i="31"/>
  <c r="J106" i="31"/>
  <c r="H107" i="31"/>
  <c r="J107" i="31"/>
  <c r="H108" i="31"/>
  <c r="J108" i="31"/>
  <c r="H109" i="31"/>
  <c r="J109" i="31"/>
  <c r="H110" i="31"/>
  <c r="J110" i="31"/>
  <c r="H111" i="31"/>
  <c r="J111" i="31"/>
  <c r="H112" i="31"/>
  <c r="J112" i="31"/>
  <c r="H113" i="31"/>
  <c r="J113" i="31"/>
  <c r="H114" i="31"/>
  <c r="J114" i="31"/>
  <c r="H115" i="31"/>
  <c r="J115" i="31"/>
  <c r="H116" i="31"/>
  <c r="J116" i="31"/>
  <c r="H117" i="31"/>
  <c r="J117" i="31"/>
  <c r="H118" i="31"/>
  <c r="J118" i="31"/>
  <c r="H119" i="31"/>
  <c r="J119" i="31"/>
  <c r="H120" i="31"/>
  <c r="J120" i="31"/>
  <c r="H121" i="31"/>
  <c r="J121" i="31"/>
  <c r="H122" i="31"/>
  <c r="J122" i="31"/>
  <c r="H123" i="31"/>
  <c r="J123" i="31"/>
  <c r="H124" i="31"/>
  <c r="J124" i="31"/>
  <c r="H125" i="31"/>
  <c r="J125" i="31"/>
  <c r="H126" i="31"/>
  <c r="J126" i="31"/>
  <c r="H127" i="31"/>
  <c r="J127" i="31"/>
  <c r="H128" i="31"/>
  <c r="J128" i="31"/>
  <c r="H129" i="31"/>
  <c r="J129" i="31"/>
  <c r="H130" i="31"/>
  <c r="J130" i="31"/>
  <c r="H131" i="31"/>
  <c r="J131" i="31"/>
  <c r="H132" i="31"/>
  <c r="J132" i="31"/>
  <c r="H133" i="31"/>
  <c r="J133" i="31"/>
  <c r="H134" i="31"/>
  <c r="J134" i="31"/>
  <c r="H135" i="31"/>
  <c r="J135" i="31"/>
  <c r="H136" i="31"/>
  <c r="J136" i="31"/>
  <c r="H137" i="31"/>
  <c r="J137" i="31"/>
  <c r="H138" i="31"/>
  <c r="J138" i="31"/>
  <c r="H139" i="31"/>
  <c r="J139" i="31"/>
  <c r="H140" i="31"/>
  <c r="J140" i="31"/>
  <c r="H141" i="31"/>
  <c r="J141" i="31"/>
  <c r="H142" i="31"/>
  <c r="J142" i="31"/>
  <c r="H143" i="31"/>
  <c r="J143" i="31"/>
  <c r="H144" i="31"/>
  <c r="J144" i="31"/>
  <c r="H145" i="31"/>
  <c r="J145" i="31"/>
  <c r="H146" i="31"/>
  <c r="J146" i="31"/>
  <c r="H147" i="31"/>
  <c r="J147" i="31"/>
  <c r="H148" i="31"/>
  <c r="J148" i="31"/>
  <c r="H149" i="31"/>
  <c r="J149" i="31"/>
  <c r="H150" i="31"/>
  <c r="J150" i="31"/>
  <c r="H151" i="31"/>
  <c r="J151" i="31"/>
  <c r="H152" i="31"/>
  <c r="J152" i="31"/>
  <c r="H153" i="31"/>
  <c r="J153" i="31"/>
  <c r="H154" i="31"/>
  <c r="J154" i="31"/>
  <c r="H155" i="31"/>
  <c r="J155" i="31"/>
  <c r="H156" i="31"/>
  <c r="J156" i="31"/>
  <c r="H157" i="31"/>
  <c r="J157" i="31"/>
  <c r="H158" i="31"/>
  <c r="J158" i="31"/>
  <c r="H159" i="31"/>
  <c r="J159" i="31"/>
  <c r="H160" i="31"/>
  <c r="J160" i="31"/>
  <c r="H161" i="31"/>
  <c r="J161" i="31"/>
  <c r="H162" i="31"/>
  <c r="J162" i="31"/>
  <c r="H163" i="31"/>
  <c r="J163" i="31"/>
  <c r="H164" i="31"/>
  <c r="J164" i="31"/>
  <c r="H165" i="31"/>
  <c r="J165" i="31"/>
  <c r="H166" i="31"/>
  <c r="J166" i="31"/>
  <c r="H167" i="31"/>
  <c r="J167" i="31"/>
  <c r="H168" i="31"/>
  <c r="J168" i="31"/>
  <c r="H169" i="31"/>
  <c r="J169" i="31"/>
  <c r="H170" i="31"/>
  <c r="J170" i="31"/>
  <c r="H171" i="31"/>
  <c r="J171" i="31"/>
  <c r="H172" i="31"/>
  <c r="J172" i="31"/>
  <c r="H173" i="31"/>
  <c r="J173" i="31"/>
  <c r="H174" i="31"/>
  <c r="J174" i="31"/>
  <c r="H175" i="31"/>
  <c r="J175" i="31"/>
  <c r="H176" i="31"/>
  <c r="J176" i="31"/>
  <c r="H177" i="31"/>
  <c r="J177" i="31"/>
  <c r="H178" i="31"/>
  <c r="J178" i="31"/>
  <c r="H179" i="31"/>
  <c r="J179" i="31"/>
  <c r="H180" i="31"/>
  <c r="J180" i="31"/>
  <c r="H181" i="31"/>
  <c r="J181" i="31"/>
  <c r="H183" i="31"/>
  <c r="J183" i="31"/>
  <c r="H184" i="31"/>
  <c r="J184" i="31"/>
  <c r="H185" i="31"/>
  <c r="J185" i="31"/>
  <c r="H186" i="31"/>
  <c r="J186" i="31"/>
  <c r="H187" i="31"/>
  <c r="J187" i="31"/>
  <c r="H188" i="31"/>
  <c r="J188" i="31"/>
  <c r="H189" i="31"/>
  <c r="J189" i="31"/>
  <c r="H192" i="31"/>
  <c r="H193" i="31"/>
  <c r="H194" i="31"/>
  <c r="J194" i="31"/>
  <c r="H195" i="31"/>
  <c r="H196" i="31"/>
  <c r="J196" i="31"/>
  <c r="H197" i="31"/>
  <c r="J197" i="31"/>
  <c r="H201" i="31"/>
  <c r="J201" i="31"/>
  <c r="H202" i="31"/>
  <c r="J202" i="31"/>
  <c r="H203" i="31"/>
  <c r="J203" i="31"/>
  <c r="H204" i="31"/>
  <c r="K204" i="31" s="1"/>
  <c r="H205" i="31"/>
  <c r="J205" i="31"/>
  <c r="H206" i="31"/>
  <c r="J206" i="31"/>
  <c r="H207" i="31"/>
  <c r="K207" i="31" s="1"/>
  <c r="H208" i="31"/>
  <c r="K208" i="31" s="1"/>
  <c r="H209" i="31"/>
  <c r="J209" i="31"/>
  <c r="H210" i="31"/>
  <c r="K210" i="31" s="1"/>
  <c r="H211" i="31"/>
  <c r="J211" i="31"/>
  <c r="H212" i="31"/>
  <c r="K212" i="31" s="1"/>
  <c r="H213" i="31"/>
  <c r="K213" i="31" s="1"/>
  <c r="H214" i="31"/>
  <c r="J214" i="31"/>
  <c r="H216" i="31"/>
  <c r="J216" i="31"/>
  <c r="H217" i="31"/>
  <c r="K217" i="31" s="1"/>
  <c r="H218" i="31"/>
  <c r="K218" i="31" s="1"/>
  <c r="H220" i="31"/>
  <c r="J220" i="31"/>
  <c r="H221" i="31"/>
  <c r="K221" i="31" s="1"/>
  <c r="H222" i="31"/>
  <c r="J222" i="31"/>
  <c r="H223" i="31"/>
  <c r="J223" i="31"/>
  <c r="H224" i="31"/>
  <c r="J224" i="31"/>
  <c r="H225" i="31"/>
  <c r="J225" i="31"/>
  <c r="H226" i="31"/>
  <c r="J226" i="31"/>
  <c r="J228" i="31"/>
  <c r="J229" i="31"/>
  <c r="J230" i="31"/>
  <c r="J231" i="31"/>
  <c r="J232" i="31"/>
  <c r="K232" i="31" s="1"/>
  <c r="J233" i="31"/>
  <c r="J234" i="31"/>
  <c r="J235" i="31"/>
  <c r="J236" i="31"/>
  <c r="J237" i="31"/>
  <c r="J238" i="31"/>
  <c r="J239" i="31"/>
  <c r="J240" i="31"/>
  <c r="K240" i="31" s="1"/>
  <c r="J241" i="31"/>
  <c r="H243" i="31"/>
  <c r="J243" i="31"/>
  <c r="H244" i="31"/>
  <c r="J244" i="31"/>
  <c r="H245" i="31"/>
  <c r="J245" i="31"/>
  <c r="H246" i="31"/>
  <c r="J246" i="31"/>
  <c r="H247" i="31"/>
  <c r="J247" i="31"/>
  <c r="H248" i="31"/>
  <c r="J248" i="31"/>
  <c r="H249" i="31"/>
  <c r="J249" i="31"/>
  <c r="H250" i="31"/>
  <c r="J250" i="31"/>
  <c r="H251" i="31"/>
  <c r="J251" i="31"/>
  <c r="H252" i="31"/>
  <c r="J252" i="31"/>
  <c r="H253" i="31"/>
  <c r="J253" i="31"/>
  <c r="H254" i="31"/>
  <c r="J254" i="31"/>
  <c r="H255" i="31"/>
  <c r="J255" i="31"/>
  <c r="H256" i="31"/>
  <c r="J256" i="31"/>
  <c r="H257" i="31"/>
  <c r="J257" i="31"/>
  <c r="H258" i="31"/>
  <c r="J258" i="31"/>
  <c r="H259" i="31"/>
  <c r="J259" i="31"/>
  <c r="H263" i="31"/>
  <c r="K263" i="31" s="1"/>
  <c r="H265" i="31"/>
  <c r="K265" i="31" s="1"/>
  <c r="H269" i="31"/>
  <c r="K269" i="31" s="1"/>
  <c r="H270" i="31"/>
  <c r="K270" i="31" s="1"/>
  <c r="H271" i="31"/>
  <c r="K271" i="31" s="1"/>
  <c r="J280" i="31"/>
  <c r="H281" i="31"/>
  <c r="H282" i="31"/>
  <c r="J282" i="31"/>
  <c r="H283" i="31"/>
  <c r="J283" i="31"/>
  <c r="E19" i="18"/>
  <c r="J9" i="35"/>
  <c r="H9" i="35"/>
  <c r="J12" i="35"/>
  <c r="H12" i="35"/>
  <c r="E19" i="39"/>
  <c r="E20" i="39"/>
  <c r="E20" i="18"/>
  <c r="E21" i="18"/>
  <c r="K12" i="29" l="1"/>
  <c r="K23" i="29"/>
  <c r="K9" i="35"/>
  <c r="J30" i="35"/>
  <c r="K256" i="31"/>
  <c r="K252" i="31"/>
  <c r="K244" i="31"/>
  <c r="K186" i="31"/>
  <c r="K137" i="31"/>
  <c r="K129" i="31"/>
  <c r="K121" i="31"/>
  <c r="K286" i="31"/>
  <c r="K22" i="29"/>
  <c r="K38" i="29"/>
  <c r="K258" i="31"/>
  <c r="K254" i="31"/>
  <c r="K250" i="31"/>
  <c r="K246" i="31"/>
  <c r="E21" i="39"/>
  <c r="K160" i="31"/>
  <c r="K144" i="31"/>
  <c r="K136" i="31"/>
  <c r="J76" i="31"/>
  <c r="K76" i="31" s="1"/>
  <c r="K117" i="31"/>
  <c r="K285" i="31"/>
  <c r="K64" i="31"/>
  <c r="K249" i="31"/>
  <c r="K224" i="31"/>
  <c r="K166" i="31"/>
  <c r="K134" i="31"/>
  <c r="K118" i="31"/>
  <c r="K110" i="31"/>
  <c r="K106" i="31"/>
  <c r="K102" i="31"/>
  <c r="K91" i="31"/>
  <c r="K83" i="31"/>
  <c r="K177" i="31"/>
  <c r="K172" i="31"/>
  <c r="K78" i="31"/>
  <c r="K84" i="31"/>
  <c r="K216" i="31"/>
  <c r="K169" i="31"/>
  <c r="K145" i="31"/>
  <c r="K153" i="31"/>
  <c r="K225" i="31"/>
  <c r="K132" i="31"/>
  <c r="K116" i="31"/>
  <c r="K108" i="31"/>
  <c r="K67" i="31"/>
  <c r="K202" i="31"/>
  <c r="K184" i="31"/>
  <c r="K175" i="31"/>
  <c r="K167" i="31"/>
  <c r="K55" i="31"/>
  <c r="K50" i="31"/>
  <c r="K283" i="31"/>
  <c r="K223" i="31"/>
  <c r="K33" i="31"/>
  <c r="K29" i="31"/>
  <c r="K25" i="31"/>
  <c r="K174" i="31"/>
  <c r="K92" i="31"/>
  <c r="K44" i="31"/>
  <c r="K27" i="31"/>
  <c r="K281" i="31"/>
  <c r="K183" i="31"/>
  <c r="K39" i="31"/>
  <c r="J195" i="31"/>
  <c r="K195" i="31" s="1"/>
  <c r="K89" i="31"/>
  <c r="K58" i="31"/>
  <c r="K222" i="31"/>
  <c r="K105" i="31"/>
  <c r="K28" i="31"/>
  <c r="K197" i="31"/>
  <c r="K113" i="31"/>
  <c r="K237" i="31"/>
  <c r="K229" i="31"/>
  <c r="K259" i="31"/>
  <c r="K236" i="31"/>
  <c r="K228" i="31"/>
  <c r="K151" i="31"/>
  <c r="K143" i="31"/>
  <c r="K128" i="31"/>
  <c r="K90" i="31"/>
  <c r="K42" i="31"/>
  <c r="K34" i="31"/>
  <c r="K30" i="31"/>
  <c r="K26" i="31"/>
  <c r="K247" i="31"/>
  <c r="K211" i="31"/>
  <c r="K181" i="31"/>
  <c r="K158" i="31"/>
  <c r="K135" i="31"/>
  <c r="K112" i="31"/>
  <c r="K104" i="31"/>
  <c r="K100" i="31"/>
  <c r="K82" i="31"/>
  <c r="K180" i="31"/>
  <c r="K150" i="31"/>
  <c r="K142" i="31"/>
  <c r="K85" i="31"/>
  <c r="K176" i="31"/>
  <c r="K161" i="31"/>
  <c r="K119" i="31"/>
  <c r="K111" i="31"/>
  <c r="K103" i="31"/>
  <c r="K57" i="31"/>
  <c r="K45" i="31"/>
  <c r="K209" i="31"/>
  <c r="K168" i="31"/>
  <c r="K164" i="31"/>
  <c r="K156" i="31"/>
  <c r="K149" i="31"/>
  <c r="K126" i="31"/>
  <c r="K99" i="31"/>
  <c r="J73" i="31"/>
  <c r="K73" i="31" s="1"/>
  <c r="K61" i="31"/>
  <c r="K51" i="31"/>
  <c r="K32" i="31"/>
  <c r="K194" i="31"/>
  <c r="K148" i="31"/>
  <c r="K140" i="31"/>
  <c r="K87" i="31"/>
  <c r="K282" i="31"/>
  <c r="K245" i="31"/>
  <c r="K214" i="31"/>
  <c r="K206" i="31"/>
  <c r="K196" i="31"/>
  <c r="K178" i="31"/>
  <c r="K171" i="31"/>
  <c r="K157" i="31"/>
  <c r="K146" i="31"/>
  <c r="K139" i="31"/>
  <c r="K125" i="31"/>
  <c r="K114" i="31"/>
  <c r="K107" i="31"/>
  <c r="K93" i="31"/>
  <c r="K86" i="31"/>
  <c r="K59" i="31"/>
  <c r="K41" i="31"/>
  <c r="K37" i="31"/>
  <c r="K220" i="31"/>
  <c r="K205" i="31"/>
  <c r="K189" i="31"/>
  <c r="K124" i="31"/>
  <c r="K235" i="31"/>
  <c r="K65" i="31"/>
  <c r="K170" i="31"/>
  <c r="K163" i="31"/>
  <c r="K138" i="31"/>
  <c r="K131" i="31"/>
  <c r="K234" i="31"/>
  <c r="K280" i="31"/>
  <c r="K255" i="31"/>
  <c r="K248" i="31"/>
  <c r="K201" i="31"/>
  <c r="K185" i="31"/>
  <c r="K159" i="31"/>
  <c r="K152" i="31"/>
  <c r="K127" i="31"/>
  <c r="K120" i="31"/>
  <c r="K43" i="31"/>
  <c r="K35" i="31"/>
  <c r="K241" i="31"/>
  <c r="K233" i="31"/>
  <c r="K63" i="31"/>
  <c r="K251" i="31"/>
  <c r="K188" i="31"/>
  <c r="K173" i="31"/>
  <c r="K162" i="31"/>
  <c r="K155" i="31"/>
  <c r="K141" i="31"/>
  <c r="K130" i="31"/>
  <c r="K123" i="31"/>
  <c r="K109" i="31"/>
  <c r="K98" i="31"/>
  <c r="K88" i="31"/>
  <c r="K74" i="31"/>
  <c r="K53" i="31"/>
  <c r="K46" i="31"/>
  <c r="K31" i="31"/>
  <c r="K54" i="31"/>
  <c r="K40" i="31"/>
  <c r="K239" i="31"/>
  <c r="K231" i="31"/>
  <c r="K36" i="31"/>
  <c r="K257" i="31"/>
  <c r="K253" i="31"/>
  <c r="K243" i="31"/>
  <c r="K226" i="31"/>
  <c r="K203" i="31"/>
  <c r="K187" i="31"/>
  <c r="K179" i="31"/>
  <c r="K165" i="31"/>
  <c r="K154" i="31"/>
  <c r="K147" i="31"/>
  <c r="K133" i="31"/>
  <c r="K122" i="31"/>
  <c r="K115" i="31"/>
  <c r="K101" i="31"/>
  <c r="K94" i="31"/>
  <c r="K77" i="31"/>
  <c r="K52" i="31"/>
  <c r="K38" i="31"/>
  <c r="K284" i="31"/>
  <c r="K238" i="31"/>
  <c r="K230" i="31"/>
  <c r="K277" i="31"/>
  <c r="K15" i="31" s="1"/>
  <c r="J193" i="31"/>
  <c r="K193" i="31" s="1"/>
  <c r="K56" i="31"/>
  <c r="H72" i="31"/>
  <c r="K72" i="31" s="1"/>
  <c r="J192" i="31"/>
  <c r="K192" i="31" s="1"/>
  <c r="J75" i="31"/>
  <c r="K75" i="31" s="1"/>
  <c r="K66" i="31"/>
  <c r="H30" i="35"/>
  <c r="K12" i="35"/>
  <c r="K30" i="35" s="1"/>
  <c r="C22" i="39" s="1"/>
  <c r="K60" i="31"/>
  <c r="K70" i="31"/>
  <c r="K62" i="31"/>
  <c r="K69" i="31"/>
  <c r="K9" i="29"/>
  <c r="K13" i="29"/>
  <c r="K29" i="29"/>
  <c r="K33" i="29"/>
  <c r="K41" i="29"/>
  <c r="K15" i="29"/>
  <c r="K27" i="29"/>
  <c r="K28" i="29"/>
  <c r="K26" i="29"/>
  <c r="K20" i="29"/>
  <c r="K11" i="29"/>
  <c r="K17" i="29"/>
  <c r="K39" i="29"/>
  <c r="K35" i="29"/>
  <c r="K32" i="29"/>
  <c r="K36" i="29"/>
  <c r="K18" i="29"/>
  <c r="K25" i="29"/>
  <c r="K31" i="29"/>
  <c r="K19" i="29"/>
  <c r="K30" i="29"/>
  <c r="K34" i="29"/>
  <c r="K10" i="29"/>
  <c r="J48" i="29"/>
  <c r="K24" i="29"/>
  <c r="K37" i="29"/>
  <c r="K40" i="29"/>
  <c r="H48" i="29"/>
  <c r="K21" i="29"/>
  <c r="K96" i="31" l="1"/>
  <c r="K11" i="31" s="1"/>
  <c r="K190" i="31"/>
  <c r="K12" i="31" s="1"/>
  <c r="K260" i="31"/>
  <c r="K14" i="31" s="1"/>
  <c r="K47" i="31"/>
  <c r="K9" i="31" s="1"/>
  <c r="K291" i="31"/>
  <c r="K16" i="31" s="1"/>
  <c r="K198" i="31"/>
  <c r="K13" i="31" s="1"/>
  <c r="K80" i="31"/>
  <c r="K10" i="31" s="1"/>
  <c r="C27" i="39"/>
  <c r="E22" i="39"/>
  <c r="E31" i="39" s="1"/>
  <c r="K48" i="29"/>
  <c r="C17" i="18" s="1"/>
  <c r="E17" i="18" s="1"/>
  <c r="C32" i="39" l="1"/>
  <c r="C18" i="44"/>
  <c r="K22" i="31"/>
  <c r="C18" i="18" s="1"/>
  <c r="E18" i="18" s="1"/>
  <c r="E30" i="18" s="1"/>
  <c r="C31" i="18" l="1"/>
  <c r="C17" i="44"/>
  <c r="E17" i="44" s="1"/>
  <c r="E18" i="44"/>
  <c r="G17" i="18"/>
  <c r="J18" i="18" s="1"/>
  <c r="E30" i="44" l="1"/>
  <c r="J17" i="18"/>
  <c r="C35" i="44" l="1"/>
  <c r="C31" i="44"/>
</calcChain>
</file>

<file path=xl/sharedStrings.xml><?xml version="1.0" encoding="utf-8"?>
<sst xmlns="http://schemas.openxmlformats.org/spreadsheetml/2006/main" count="3519" uniqueCount="1190">
  <si>
    <t>หมวดงาน :</t>
  </si>
  <si>
    <t>เมื่อวันที่ :</t>
  </si>
  <si>
    <t xml:space="preserve"> </t>
  </si>
  <si>
    <t xml:space="preserve">     งานระบบสุขาภิบาลและดับเพลิง</t>
  </si>
  <si>
    <t>งานระบบสุขาภิบาลและดับเพลิง</t>
  </si>
  <si>
    <t xml:space="preserve">ชื่อโครงการ </t>
  </si>
  <si>
    <t>สถานที่ก่อสร้าง</t>
  </si>
  <si>
    <t>ประมาณการโดย</t>
  </si>
  <si>
    <t>ลำดับ</t>
  </si>
  <si>
    <t>รายการ</t>
  </si>
  <si>
    <t>จำนวน</t>
  </si>
  <si>
    <t>หน่วย</t>
  </si>
  <si>
    <t>ราคาวัสดุสิ่งของ</t>
  </si>
  <si>
    <t>ค่าแรงงาน</t>
  </si>
  <si>
    <t>รวมค่าวัสดุ</t>
  </si>
  <si>
    <t>หมายเหตุ</t>
  </si>
  <si>
    <t>ราคา/หน่วย</t>
  </si>
  <si>
    <t>จำนวนเงิน</t>
  </si>
  <si>
    <t>และแรงงาน</t>
  </si>
  <si>
    <t>ชุด</t>
  </si>
  <si>
    <t xml:space="preserve">     งานระบบไฟฟ้าและสื่อสาร</t>
  </si>
  <si>
    <t>สรุปราคาค่าก่อสร้างงานระบบไฟฟ้าและสื่อสาร</t>
  </si>
  <si>
    <t>รวมราคาค่าก่อสร้างงานระบบไฟฟ้าและสื่อสาร</t>
  </si>
  <si>
    <t>เหมา</t>
  </si>
  <si>
    <t xml:space="preserve">     งานระบบปรับอากาศและระบายอากาศ</t>
  </si>
  <si>
    <t>สรุปราคาค่าก่อสร้างงานระบบปรับอากาศและระบายอากาศ</t>
  </si>
  <si>
    <t>รวมราคาค่าก่อสร้างงานระบบปรับอากาศและระบายอากาศ</t>
  </si>
  <si>
    <t>ลำดับที่</t>
  </si>
  <si>
    <t>งานสถาปัตยกรรม</t>
  </si>
  <si>
    <t>งานวิศวกรรมโครงสร้าง</t>
  </si>
  <si>
    <t>งานระบบไฟฟ้าและสื่อสาร</t>
  </si>
  <si>
    <t>งานระบบปรับอากาศและระบายอากาศ</t>
  </si>
  <si>
    <t>รวมค่าก่อสร้าง</t>
  </si>
  <si>
    <t>ตารางเมตร</t>
  </si>
  <si>
    <t>สรุปผลการประมาณราคาค่าก่อสร้าง</t>
  </si>
  <si>
    <t>ประเภท</t>
  </si>
  <si>
    <t>เจ้าของอาคาร</t>
  </si>
  <si>
    <t>หน่วยงานออกแบบแปลนและรายการ</t>
  </si>
  <si>
    <t>ประมาณราคาตามแบบ</t>
  </si>
  <si>
    <t>ประมาณราคาเมื่อวันที่</t>
  </si>
  <si>
    <t>ค่าวัสดุและค่าแรงงาน</t>
  </si>
  <si>
    <t>เป็นเงิน/บาท</t>
  </si>
  <si>
    <t>ประเภทงาน</t>
  </si>
  <si>
    <t>สรุป</t>
  </si>
  <si>
    <t>รวมค่าก่อสร้างเป็นเงินทั้งสิ้น</t>
  </si>
  <si>
    <t xml:space="preserve">ระยะเวลาก่อสร้าง </t>
  </si>
  <si>
    <t>วัน</t>
  </si>
  <si>
    <t>ขนาดหรือเนื้อที่</t>
  </si>
  <si>
    <t>เฉลี่ยราคาประมาณ</t>
  </si>
  <si>
    <t>บาท/ตารางเมตร</t>
  </si>
  <si>
    <t>เมตร</t>
  </si>
  <si>
    <t>ปร.4 จำนวน  ..... แผ่น</t>
  </si>
  <si>
    <t>สรุปราคาค่าก่อสร้างงานระบบสุขาภิบาล</t>
  </si>
  <si>
    <t>รวมราคาค่าก่อสร้างงานระบบสุขาภิบาล</t>
  </si>
  <si>
    <t>-</t>
  </si>
  <si>
    <t>รวมราคางานระบบประปา</t>
  </si>
  <si>
    <t>สายไฟฟ้า และท่อรางไฟฟ้า</t>
  </si>
  <si>
    <t>สายไฟฟ้า</t>
  </si>
  <si>
    <t>4   ตร.มม. IEC-01</t>
  </si>
  <si>
    <t>2.5 ตร.มม. IEC-01</t>
  </si>
  <si>
    <t>อุปกรณ์ประกอบ</t>
  </si>
  <si>
    <t>ท่อและรางไฟฟ้า</t>
  </si>
  <si>
    <t>รวมราคาสายไฟฟ้าและท่อรางไฟฟ้า</t>
  </si>
  <si>
    <t>ดวงโคมไฟฟ้า</t>
  </si>
  <si>
    <t>โคมไฟฉุกเฉินแบตเตอรี</t>
  </si>
  <si>
    <t>รวมราคาดวงโคมไฟฟ้า</t>
  </si>
  <si>
    <t>สวิทช์ เต้ารับไฟฟ้า</t>
  </si>
  <si>
    <t>สวิทช์ไฟฟ้า</t>
  </si>
  <si>
    <t>เต้ารับไฟฟ้า</t>
  </si>
  <si>
    <t>เต้ารับคู่มีกราวน์</t>
  </si>
  <si>
    <t>เต้ารับคู่มีกราวน์กันน้ำ</t>
  </si>
  <si>
    <t>รวมราคาสวิทช์ เต้ารับไฟฟ้า</t>
  </si>
  <si>
    <t>ระบบโทรศัพท์ส่วนภายในอาคารและระบบเครือข่ายคอมพิวเตอร์</t>
  </si>
  <si>
    <t>พร้อมพัดลมขนาด 4" ชนิด 2 BALL BEARING</t>
  </si>
  <si>
    <t xml:space="preserve"> พร้อมหน้ากากพลาสติก ABS และสายไฟ 1.80 เมตร</t>
  </si>
  <si>
    <t>CAT 6 PATCH PANEL 24 PORT</t>
  </si>
  <si>
    <t>เต้ารับโทรศัพท์</t>
  </si>
  <si>
    <t>RJ 45</t>
  </si>
  <si>
    <t>เต้ารับคอมพิวเตอร์</t>
  </si>
  <si>
    <t>UTP-CAT6</t>
  </si>
  <si>
    <t>รวมราคาระบบโทรศัพท์ส่วนภายในอาคารและระบบเครือข่ายคอมพิวเตอร์</t>
  </si>
  <si>
    <t>RJ 11</t>
  </si>
  <si>
    <t>TIEV 4C-0.65 มม.</t>
  </si>
  <si>
    <t>ตู้ควบคุมระบบไฟฟ้า</t>
  </si>
  <si>
    <t>รวมราคาตู้ควบคุมระบบไฟฟ้า</t>
  </si>
  <si>
    <t>100 CFM (CEILING MOUNTED TYPE)</t>
  </si>
  <si>
    <t>รวมราคาพัดลมระบายอากาศ</t>
  </si>
  <si>
    <t>Factor F</t>
  </si>
  <si>
    <t>สถาบันดนตรีกัลยาณิวัฒนา</t>
  </si>
  <si>
    <t>ศูนย์วิทยคีตศิลป์คลองหลวง</t>
  </si>
  <si>
    <t>โครงการก่อสร้างอาคาร ศูนย์วิทยคีตศิลป์คลองหลวง</t>
  </si>
  <si>
    <t>สถาบันดนตรีกัลยาณิวัฒนา อำเภอคลองหลวง จังหวัดปทุมธานี</t>
  </si>
  <si>
    <t>บ.จั่นอาร์คิเทค จำกัด</t>
  </si>
  <si>
    <t>FCU-VRF-1-01</t>
  </si>
  <si>
    <t>CDU-VRF-1-01</t>
  </si>
  <si>
    <t xml:space="preserve">38,200  BTU CASSETTE  TYPE </t>
  </si>
  <si>
    <t xml:space="preserve">24,200  BTU CASSETTE  TYPE </t>
  </si>
  <si>
    <t>FCU-VRF-2-03</t>
  </si>
  <si>
    <t>FCU-VRF-2-04 to 05</t>
  </si>
  <si>
    <t>FCU-VRF-2-06 to 07</t>
  </si>
  <si>
    <t>FCU-VRF-2-08 to 09</t>
  </si>
  <si>
    <t>FCU-VRF-2-10</t>
  </si>
  <si>
    <t>FCU-VRF-2-11</t>
  </si>
  <si>
    <t>FCU-VRF-2-12</t>
  </si>
  <si>
    <t>FCU-VRF-2-13</t>
  </si>
  <si>
    <t>CDU-VRF-2-01</t>
  </si>
  <si>
    <t xml:space="preserve">38,200  BTU CEILING CONCEALED W/CABINET </t>
  </si>
  <si>
    <t>CDU-VRF-3-01</t>
  </si>
  <si>
    <t>FCU-VRF-4-01 to 02</t>
  </si>
  <si>
    <t>EF-1-01</t>
  </si>
  <si>
    <t>EF-1-02</t>
  </si>
  <si>
    <t>EF-1-03</t>
  </si>
  <si>
    <t>EF-1-04</t>
  </si>
  <si>
    <t>EF-1-05</t>
  </si>
  <si>
    <t>EF-1-06</t>
  </si>
  <si>
    <t>EF-1-07</t>
  </si>
  <si>
    <t>EF-1-08</t>
  </si>
  <si>
    <t>EF-1-09</t>
  </si>
  <si>
    <t>EF-2-01</t>
  </si>
  <si>
    <t>EF-2-02</t>
  </si>
  <si>
    <t>EF-2-03</t>
  </si>
  <si>
    <t>EF-2-04</t>
  </si>
  <si>
    <t>EF-2-05</t>
  </si>
  <si>
    <t>EF-2-06</t>
  </si>
  <si>
    <t>EF-2-07</t>
  </si>
  <si>
    <t>EF-2-08</t>
  </si>
  <si>
    <t>EF-2-09</t>
  </si>
  <si>
    <t>EF-2-10</t>
  </si>
  <si>
    <t>EF-2-11</t>
  </si>
  <si>
    <t>EF-2-12</t>
  </si>
  <si>
    <t>EF-2-13</t>
  </si>
  <si>
    <t>EF-2-14</t>
  </si>
  <si>
    <t>EF-2-15</t>
  </si>
  <si>
    <t>EF-2-16</t>
  </si>
  <si>
    <t>EF-2-17</t>
  </si>
  <si>
    <t>EF-2-18</t>
  </si>
  <si>
    <t>EF-2-19</t>
  </si>
  <si>
    <t>EF-2-20</t>
  </si>
  <si>
    <t>EF-2-21</t>
  </si>
  <si>
    <t>EF-3-01</t>
  </si>
  <si>
    <t>EF-3-02</t>
  </si>
  <si>
    <t>EF-3-03</t>
  </si>
  <si>
    <t>EF-3-04</t>
  </si>
  <si>
    <t>EF-3-05</t>
  </si>
  <si>
    <t>EF-3-06</t>
  </si>
  <si>
    <t>EF-4-01</t>
  </si>
  <si>
    <t>EF-4-02</t>
  </si>
  <si>
    <t>EF-4-03</t>
  </si>
  <si>
    <t>EF-4-04</t>
  </si>
  <si>
    <t>EF-4-05</t>
  </si>
  <si>
    <t>EF-4-06</t>
  </si>
  <si>
    <t>EF-4-07</t>
  </si>
  <si>
    <t>EF-4-08</t>
  </si>
  <si>
    <t>EF-5-01</t>
  </si>
  <si>
    <t>EF-5-02</t>
  </si>
  <si>
    <t>EF-5-03</t>
  </si>
  <si>
    <t>EF-5-04</t>
  </si>
  <si>
    <t>EF-5-05</t>
  </si>
  <si>
    <t>EF-5-06</t>
  </si>
  <si>
    <t>50 CFM (CEILING MOUNTED TYPE)</t>
  </si>
  <si>
    <t>90 CFM (CEILING MOUNTED TYPE)</t>
  </si>
  <si>
    <t>140 CFM (CEILING MOUNTED TYPE)</t>
  </si>
  <si>
    <t>80 CFM (CEILING MOUNTED TYPE)</t>
  </si>
  <si>
    <t>220 CFM (MINI SIROCCO TYPE)</t>
  </si>
  <si>
    <t>150 CFM (MINI SIROCCO TYPE)</t>
  </si>
  <si>
    <t>เครื่องปรับอากาศแบบปรับปริมาณน้ำยาอัตโนมัติ (VRF/VRV)</t>
  </si>
  <si>
    <t>เครื่องปรับอากาศ หมายเลข</t>
  </si>
  <si>
    <t>รวมราคาเครื่องปรับอากาศแบบปรับปริมาณน้ำยาอัตโนมัติ (VRF/VRV)</t>
  </si>
  <si>
    <t>อุปกรณ์ลดแรงสั่นสะเทือน</t>
  </si>
  <si>
    <t xml:space="preserve">พัดลมระบายอากาศ หมายเลข </t>
  </si>
  <si>
    <t>งานท่อลมและฉนวนหุ้มท่อลม</t>
  </si>
  <si>
    <t>แผ่นเหล็กอาบสังกะสี</t>
  </si>
  <si>
    <t xml:space="preserve">   - เบอร์ 26 GA</t>
  </si>
  <si>
    <t>ตารางฟุต</t>
  </si>
  <si>
    <t xml:space="preserve">   - เบอร์ 24 GA</t>
  </si>
  <si>
    <t xml:space="preserve">   - เบอร์ 22 GA</t>
  </si>
  <si>
    <t>อุปกรณ์การยึด, แขวนท่อลม</t>
  </si>
  <si>
    <t>ฉนวนหุ้มท่อลม หนา 1", 1.5 lb/ft³ Fiber Glass</t>
  </si>
  <si>
    <t>Duct Tape &amp; Adhesive</t>
  </si>
  <si>
    <t>รวมราคางานท่อลมและฉนวนหุ้มท่อลม</t>
  </si>
  <si>
    <t>งานหน้ากากลม</t>
  </si>
  <si>
    <t xml:space="preserve">   - LBG. 3.0m.x0.15m.</t>
  </si>
  <si>
    <t xml:space="preserve">   - 48" x 24"</t>
  </si>
  <si>
    <t xml:space="preserve">   - 6" x 6"</t>
  </si>
  <si>
    <t xml:space="preserve">   - 8" x 8"</t>
  </si>
  <si>
    <t>Service Panel</t>
  </si>
  <si>
    <t>Volumn Damper</t>
  </si>
  <si>
    <t xml:space="preserve">   - 6" x 4"</t>
  </si>
  <si>
    <t>รวมราคางานหน้ากากลม</t>
  </si>
  <si>
    <t>งานท่อและฉนวนหุ้มท่อ</t>
  </si>
  <si>
    <t>ท่อน้ำยา ชนิดท่อทองแดงแบบเส้น Type L</t>
  </si>
  <si>
    <t xml:space="preserve">   -   1/4 " Ø  (OD.)</t>
  </si>
  <si>
    <t xml:space="preserve">   -   3/8 " Ø  (OD.)</t>
  </si>
  <si>
    <t xml:space="preserve">   -   1/2 " Ø  (OD.)</t>
  </si>
  <si>
    <t xml:space="preserve">   -   5/8 " Ø  (OD.)</t>
  </si>
  <si>
    <t xml:space="preserve">   -   3/4 " Ø  (OD.)</t>
  </si>
  <si>
    <t xml:space="preserve">   -   7/8 " Ø  (OD.)</t>
  </si>
  <si>
    <t xml:space="preserve">   -   1-1/8 " Ø  (OD.)</t>
  </si>
  <si>
    <t xml:space="preserve">   -   1-3/8 " Ø  (OD.)</t>
  </si>
  <si>
    <t xml:space="preserve">   -   1-5/8 " Ø  (OD.)</t>
  </si>
  <si>
    <t>ท่อน้ำทิ้ง ชนิดท่อพีวีซี Class 8.5</t>
  </si>
  <si>
    <t xml:space="preserve">   -   3/4 " Ø  </t>
  </si>
  <si>
    <t xml:space="preserve">   -   1 " Ø  </t>
  </si>
  <si>
    <t xml:space="preserve">   -   1-1/4 " Ø  </t>
  </si>
  <si>
    <t xml:space="preserve">   -   2 " Ø  </t>
  </si>
  <si>
    <t>ฉนวนหุ้มท่อ Closed Cell Elastomer ความหนา 3/4"</t>
  </si>
  <si>
    <t xml:space="preserve">ฉนวนหุ้มท่อน้ำทิ้ง Closed Cell Elastomer ความหนา 1/2" </t>
  </si>
  <si>
    <t>ข้อต่อและอุปกรณ์ประกอบ</t>
  </si>
  <si>
    <t xml:space="preserve">อุปกรณ์การยึด, แขวนท่อ </t>
  </si>
  <si>
    <t>ม.</t>
  </si>
  <si>
    <t>รวมราคางานท่อและฉนวนหุ้มท่อ</t>
  </si>
  <si>
    <t>งานระบบไฟฟ้าและควบคุมสำหรับระบบปรับอากาศและระบายอากาศ</t>
  </si>
  <si>
    <t>Motor Control Center / Panel Board</t>
  </si>
  <si>
    <t>สายไฟฟ้า (Cable &amp; Wire)</t>
  </si>
  <si>
    <t>ท่อร้อยสายไฟฟ้า (Conduit)</t>
  </si>
  <si>
    <t>Fan Switch with Lamp</t>
  </si>
  <si>
    <t>Temperature Switch</t>
  </si>
  <si>
    <t>Room Thermostat</t>
  </si>
  <si>
    <t>Disconnecting Switch</t>
  </si>
  <si>
    <t>รวมราคางานระบบไฟฟ้าและควบคุมสำหรับระบบปรับอากาศและระบายอากาศ</t>
  </si>
  <si>
    <t>Duct Silencer</t>
  </si>
  <si>
    <t>FCU-VRF-1-02 to 03</t>
  </si>
  <si>
    <t xml:space="preserve">   - LBG. 1.5m.x0.15m.</t>
  </si>
  <si>
    <t xml:space="preserve">   - LBG. 4.0m.x0.15m.</t>
  </si>
  <si>
    <t xml:space="preserve">   - LBG. 6.0m.x0.15m.</t>
  </si>
  <si>
    <t xml:space="preserve">   - 8" x 6"</t>
  </si>
  <si>
    <t>หม้อแปลงไฟฟ้า</t>
  </si>
  <si>
    <t>สายไฟฟ้าแรงสูง</t>
  </si>
  <si>
    <t>50   ตร.มม. SAC</t>
  </si>
  <si>
    <t>เสาไฟฟ้าแรงสูงขนาด 12 เมตร พร้อมอุปกรณ์ประกอบ</t>
  </si>
  <si>
    <t>รวมราคาหม้อแปลงไฟฟ้า</t>
  </si>
  <si>
    <t>6   ตร.มม. IEC-01</t>
  </si>
  <si>
    <t>dia. 3 1/2" IMC</t>
  </si>
  <si>
    <t>dia. 3/4" EMT</t>
  </si>
  <si>
    <t>dia. 1/2" EMT</t>
  </si>
  <si>
    <t>ป้ายบอกทางหนีไฟ</t>
  </si>
  <si>
    <t>เต้ารับคู่มีกราวน์แบบฝั่งพื้น</t>
  </si>
  <si>
    <t>19"  WALL RACK 12U, 50CM.</t>
  </si>
  <si>
    <t>MTC 30/30P</t>
  </si>
  <si>
    <t>TC 20/20P</t>
  </si>
  <si>
    <t>F/0 PATCH PANEL</t>
  </si>
  <si>
    <t>F/0, MM, 6 CORE</t>
  </si>
  <si>
    <t>TPEV 20P-0.65 มม.</t>
  </si>
  <si>
    <t>dia. 25 มม. HDPE</t>
  </si>
  <si>
    <t>Testing &amp; Commisioning</t>
  </si>
  <si>
    <t>งานติดตั้งระบบแจ้งเหตุเพลิงไหม้</t>
  </si>
  <si>
    <t>Grapic Annuciator A3</t>
  </si>
  <si>
    <t>Smoke Detector</t>
  </si>
  <si>
    <t>Manual Station w / Key Swith</t>
  </si>
  <si>
    <t>Bell Alarm</t>
  </si>
  <si>
    <t>2.5 ตร.มม. FR. Cable</t>
  </si>
  <si>
    <t>dia. 3/4" IMC</t>
  </si>
  <si>
    <t>รวมราคางานติดตั้งระบบแจ้งเหตุเพลิงไหม้</t>
  </si>
  <si>
    <t>งานติดตั้งระบบป้องกันฟ้าผ่า และการต่อลงดิน</t>
  </si>
  <si>
    <t>70  ตร.มม. Bare Copper</t>
  </si>
  <si>
    <t>25 x 3 มม. Bare Copper Tape</t>
  </si>
  <si>
    <t>dia. 1-1/4" PVC</t>
  </si>
  <si>
    <t>Exothermic Welding</t>
  </si>
  <si>
    <t>รวมราคางานติดตั้งระบบป้องกันฟ้าผ่า และการต่อลงดิน</t>
  </si>
  <si>
    <t>งานติดตั้งระบบป้องกันไฟและไฟลาม</t>
  </si>
  <si>
    <t>Fire Barrier</t>
  </si>
  <si>
    <t>ตร. ม.</t>
  </si>
  <si>
    <t>รวมราคางานติดตั้งระบบป้องกันไฟและไฟลาม</t>
  </si>
  <si>
    <t>งานระบบน้ำประปา</t>
  </si>
  <si>
    <t>งานระบบน้ำทิ้งโสโครก น้ำทิ้ง และระบายอากาศ</t>
  </si>
  <si>
    <t>งานระบบระบายน้ำฝน</t>
  </si>
  <si>
    <t>งานระบบป้องกันอัคคีภัย</t>
  </si>
  <si>
    <t>ท่อ PP-R แบบ PN10 (SDR 11)</t>
  </si>
  <si>
    <t xml:space="preserve">Ø  1/2" </t>
  </si>
  <si>
    <t xml:space="preserve">Ø  3/4" </t>
  </si>
  <si>
    <t xml:space="preserve">Ø  1" </t>
  </si>
  <si>
    <t xml:space="preserve">Ø  1 1/2" </t>
  </si>
  <si>
    <t xml:space="preserve">Ø  2" </t>
  </si>
  <si>
    <t xml:space="preserve">Ø  2 1/2" </t>
  </si>
  <si>
    <t xml:space="preserve">  ข้อต่อและอุปกรณ์ประกอบ</t>
  </si>
  <si>
    <t xml:space="preserve">  อุปกรณ์ยึดและแขวนท่อ</t>
  </si>
  <si>
    <t>ท่อ PP-R แบบ PN20 (SDR 6)</t>
  </si>
  <si>
    <t>Control Panel</t>
  </si>
  <si>
    <t>Wiring &amp; Conduit</t>
  </si>
  <si>
    <t xml:space="preserve">Automatic Air Vent Ø  3/4" </t>
  </si>
  <si>
    <t>มิเตอร์น้ำ (Water Meter)</t>
  </si>
  <si>
    <t>Electrode Level Switch</t>
  </si>
  <si>
    <t>Modulating Float Valve</t>
  </si>
  <si>
    <t xml:space="preserve">Ø  3" </t>
  </si>
  <si>
    <t>Gate Valve</t>
  </si>
  <si>
    <t>1.10</t>
  </si>
  <si>
    <t>Flexible Connector</t>
  </si>
  <si>
    <t>1.11</t>
  </si>
  <si>
    <t>ก๊อกสนาม (Hose Bibb)</t>
  </si>
  <si>
    <t>1.12</t>
  </si>
  <si>
    <t>Service Valve</t>
  </si>
  <si>
    <t>ท่อ PVC Class 8.5</t>
  </si>
  <si>
    <t xml:space="preserve">Ø  4" </t>
  </si>
  <si>
    <t xml:space="preserve">Ø  6" </t>
  </si>
  <si>
    <t>Floor Drain</t>
  </si>
  <si>
    <t>Cleanout</t>
  </si>
  <si>
    <t>Floor Cleanout</t>
  </si>
  <si>
    <t>ถังดักไขมันนอกอาคารใต้ดิน ขนาด 0.6 ลบ.ม.</t>
  </si>
  <si>
    <t>2.10</t>
  </si>
  <si>
    <t>รวมราคางานระบบน้ำทิ้งโสโครก น้ำทิ้ง และระบายอากาศ</t>
  </si>
  <si>
    <t>Roof Drain</t>
  </si>
  <si>
    <t>3.5</t>
  </si>
  <si>
    <t>Planting Area Drain</t>
  </si>
  <si>
    <t>รวมราคางานระบบระบายน้ำฝน</t>
  </si>
  <si>
    <t>ท่อเหล็กดำ SCH 40, ASTM A-53, GR-A ชนิดมีตะเข็บ</t>
  </si>
  <si>
    <t>Ø 4"</t>
  </si>
  <si>
    <t>Fire Department Connector (FDC)</t>
  </si>
  <si>
    <t xml:space="preserve">Ø  4 × 2 1/2" × 2 1/2" </t>
  </si>
  <si>
    <t xml:space="preserve">Check Valve Ø  4" </t>
  </si>
  <si>
    <t>ตู้ดับเพลิง (FHC) เหล็ก เบอร์ 16</t>
  </si>
  <si>
    <t>รวมราคางานระบบป้องกันอัคคีภัย</t>
  </si>
  <si>
    <t>อุปกรณ์ยึดและแขวนท่อ</t>
  </si>
  <si>
    <t>ทดสอบ ทำความสะอาด ทาสี ทำสัญลักษณ์ท่อ</t>
  </si>
  <si>
    <t>อาคาร ค.ส.ล. 5 ชั้น</t>
  </si>
  <si>
    <t>ต้น</t>
  </si>
  <si>
    <t>ตะปู</t>
  </si>
  <si>
    <t>ลวดผูกเหล็ก</t>
  </si>
  <si>
    <t>รวมราคางานวิศกรรมโครงสร้าง</t>
  </si>
  <si>
    <t>หมวดงาน</t>
  </si>
  <si>
    <t xml:space="preserve">     งานสถาปัตยกรรม</t>
  </si>
  <si>
    <t>เมื่อวันที่</t>
  </si>
  <si>
    <t xml:space="preserve"> หมายเหตุ</t>
  </si>
  <si>
    <t>สรุปราคาค่าก่อสร้างงานสถาปัตยกรรม</t>
  </si>
  <si>
    <t>งานผิวพื้น</t>
  </si>
  <si>
    <t>งานผนัง</t>
  </si>
  <si>
    <t>งานฝ้าเพดาน</t>
  </si>
  <si>
    <t>งานประตู-หน้าต่าง</t>
  </si>
  <si>
    <t>งานระบบกันซึมหลังคา</t>
  </si>
  <si>
    <t>7</t>
  </si>
  <si>
    <t>งานราวกันตก</t>
  </si>
  <si>
    <t>8</t>
  </si>
  <si>
    <t>งานเบ็ดเตล็ด</t>
  </si>
  <si>
    <t>รวมราคาค่าก่อสร้างงานสถาปัตยกรรม</t>
  </si>
  <si>
    <t>1.1</t>
  </si>
  <si>
    <t>ตร.ม.</t>
  </si>
  <si>
    <t>1.2</t>
  </si>
  <si>
    <t>1.3</t>
  </si>
  <si>
    <t>1.4</t>
  </si>
  <si>
    <t>1.5</t>
  </si>
  <si>
    <t>1.6</t>
  </si>
  <si>
    <t>1.7</t>
  </si>
  <si>
    <t>1.8</t>
  </si>
  <si>
    <t>1.9</t>
  </si>
  <si>
    <t>รวมราคา งานพื้น</t>
  </si>
  <si>
    <t>2.</t>
  </si>
  <si>
    <t xml:space="preserve"> -</t>
  </si>
  <si>
    <t>S1</t>
  </si>
  <si>
    <t>รวมราคา งานผนัง</t>
  </si>
  <si>
    <t>3.</t>
  </si>
  <si>
    <t>3.6</t>
  </si>
  <si>
    <t>3.7</t>
  </si>
  <si>
    <t>3.8</t>
  </si>
  <si>
    <t>รวมราคา งานฝ้าเพดาน</t>
  </si>
  <si>
    <t>4.</t>
  </si>
  <si>
    <t>งานประตู-หน้าต่าง (WxH mm.)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</si>
  <si>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</si>
  <si>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</si>
  <si>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</si>
  <si>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</si>
  <si>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</si>
  <si>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</si>
  <si>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</si>
  <si>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</si>
  <si>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</si>
  <si>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</si>
  <si>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</si>
  <si>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</si>
  <si>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</si>
  <si>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</si>
  <si>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5.1</t>
  </si>
  <si>
    <t>รวมราคา งานระบบกันซึมหลังคา</t>
  </si>
  <si>
    <t>6</t>
  </si>
  <si>
    <t>งานบันไดและ ราวกันตก</t>
  </si>
  <si>
    <t>6.1</t>
  </si>
  <si>
    <t>6.2</t>
  </si>
  <si>
    <t>รวมราคา งานราวกันตก</t>
  </si>
  <si>
    <t>7.1</t>
  </si>
  <si>
    <t>รางน้ำฝน STAINLESS เกรด 304 พับตามแบบขยาย</t>
  </si>
  <si>
    <t>7.2</t>
  </si>
  <si>
    <t>งานกำจัดปลวก ระบบระหว่างการก่อสร้าง</t>
  </si>
  <si>
    <t>7.3</t>
  </si>
  <si>
    <t>งาน แผ่นเหล็กพับรูปตัว C คาดรอบชายคา และยอดผนังอาคาร ทำสีพ่นสีดำ</t>
  </si>
  <si>
    <t>รวมราคา งานเบ็ดเตล็ด</t>
  </si>
  <si>
    <t>นั่งร้านหม้อแปลงไฟฟ้า ตามมาตรฐานการไฟฟ้า ฯ</t>
  </si>
  <si>
    <t>ท่อน้ำฝน RCP</t>
  </si>
  <si>
    <t>Ø  300 มม.</t>
  </si>
  <si>
    <t>Ø  400 มม.</t>
  </si>
  <si>
    <t>Manhole W/Cover</t>
  </si>
  <si>
    <t>Refuse Pit</t>
  </si>
  <si>
    <t>พัดลมระบายอากาศ (VENTILATION FAN)</t>
  </si>
  <si>
    <t>6.6</t>
  </si>
  <si>
    <t>กระเบื้องแกรนิตโต้ ขนาด 300x600x10.5 mm. ลายหินสีเทา แบบที่ 3 สำหรับห้องน้ำและระเบียงห้องพัก ระบุรุ่นภายหลัง</t>
  </si>
  <si>
    <t>พื้นหินแกรนิต HOKIAN BLACK ขนาด CUT TO SIZE ทำผิวพ่นไฟปัดแปรง</t>
  </si>
  <si>
    <t>2.2.1</t>
  </si>
  <si>
    <t>2.1.1</t>
  </si>
  <si>
    <t>2.1.2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</si>
  <si>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</si>
  <si>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</si>
  <si>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</si>
  <si>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</si>
  <si>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</si>
  <si>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</si>
  <si>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</si>
  <si>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</si>
  <si>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</si>
  <si>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</si>
  <si>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สรุปราคาค่าก่อสร้างงานลิฟต์โดยสาร</t>
  </si>
  <si>
    <t>แบบไม่มีห้องเครื่องด้านบน</t>
  </si>
  <si>
    <t>รวมราคาค่าก่อสร้างงานลิฟต์โดยสาร</t>
  </si>
  <si>
    <t>งานลิฟต์โดยสาร</t>
  </si>
  <si>
    <t>งานสุขภัณฑ์</t>
  </si>
  <si>
    <t>5.</t>
  </si>
  <si>
    <t>งานหลังคาและระบบกันซึม</t>
  </si>
  <si>
    <t>รวมราคา ประตู-หน้าต่าง</t>
  </si>
  <si>
    <t>6.</t>
  </si>
  <si>
    <t xml:space="preserve">อ่างล้างหน้าชนิดฝังครึ่งเคาน์เตอร์ พร้อมอุปกรณ์ครบชุด </t>
  </si>
  <si>
    <t>ก็อกอ่างล้างหน้า ชนิดก้านโยก</t>
  </si>
  <si>
    <t>อ่างล้างหน้าชนิดแขวนผนังสำหรับผู้พิการนั่งรถเข็น พร้อมอุปกรณ์ครบชุด</t>
  </si>
  <si>
    <t>รวมราคา งานสุขภัณฑ์</t>
  </si>
  <si>
    <t>6.3</t>
  </si>
  <si>
    <t>6.4</t>
  </si>
  <si>
    <t>6.5</t>
  </si>
  <si>
    <t>6.7</t>
  </si>
  <si>
    <t>6.8</t>
  </si>
  <si>
    <t>6.9</t>
  </si>
  <si>
    <t>5.2</t>
  </si>
  <si>
    <t>5.3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</si>
  <si>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</si>
  <si>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</si>
  <si>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</si>
  <si>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</si>
  <si>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</si>
  <si>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</si>
  <si>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</si>
  <si>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</si>
  <si>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</si>
  <si>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</si>
  <si>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</si>
  <si>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</si>
  <si>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</si>
  <si>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</si>
  <si>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</si>
  <si>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</si>
  <si>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</si>
  <si>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</si>
  <si>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</si>
  <si>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</si>
  <si>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</si>
  <si>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</si>
  <si>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</si>
  <si>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</si>
  <si>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</si>
  <si>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</si>
  <si>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</si>
  <si>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</si>
  <si>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</si>
  <si>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</si>
  <si>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</si>
  <si>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</si>
  <si>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</si>
  <si>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</si>
  <si>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</si>
  <si>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</si>
  <si>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</si>
  <si>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</si>
  <si>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</si>
  <si>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</si>
  <si>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</si>
  <si>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</si>
  <si>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</si>
  <si>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</si>
  <si>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</si>
  <si>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</si>
  <si>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</si>
  <si>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</si>
  <si>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7.</t>
  </si>
  <si>
    <t>งานวัสดุกรุผิวบันได รวมในงานวัสดุพื้น</t>
  </si>
  <si>
    <t>D23</t>
  </si>
  <si>
    <t>บริษัท จั่นอาร์คิเทค จำกัด</t>
  </si>
  <si>
    <t>ประมาณการโดย :  บริษัท จั่นอาร์คิเทค จำกัด</t>
  </si>
  <si>
    <t>สรุปราคาค่าก่อสร้างงานวิศวกรรมโครงสร้าง</t>
  </si>
  <si>
    <t>Ø  3</t>
  </si>
  <si>
    <t xml:space="preserve"> ท่อ HDPE แบบ PN10  (ท่อน้ำประปานอกอาคาร)</t>
  </si>
  <si>
    <t>Transfer Pump (CW-TP-01,02)</t>
  </si>
  <si>
    <t>Package Booster Pump Set (CW-PBS-01)</t>
  </si>
  <si>
    <t xml:space="preserve">Automatic Air Vent Ø  1/2" </t>
  </si>
  <si>
    <t>Strainer</t>
  </si>
  <si>
    <t>Check Valve</t>
  </si>
  <si>
    <t>1.13</t>
  </si>
  <si>
    <t>1.14</t>
  </si>
  <si>
    <t>Foot Valve</t>
  </si>
  <si>
    <t>1.15</t>
  </si>
  <si>
    <t>Ø  1/2"  For Landscape</t>
  </si>
  <si>
    <t>Ø  1/2" For Toilet</t>
  </si>
  <si>
    <t>1.16</t>
  </si>
  <si>
    <t>WATER HAMMER ARRESTER</t>
  </si>
  <si>
    <t>5 FU</t>
  </si>
  <si>
    <t>10 FU</t>
  </si>
  <si>
    <t>15 FU</t>
  </si>
  <si>
    <t>1.17</t>
  </si>
  <si>
    <t>ถังเก็บน้ำสแตนเลสบนดิน ขนาด 2,000 ลิตร</t>
  </si>
  <si>
    <t>1.18</t>
  </si>
  <si>
    <t>MANHOLE COVER 0.6x0.6 m.</t>
  </si>
  <si>
    <t>ท่อ HDPE PN 6.3  (ท่อน้ำเสียนอกอาคาร)</t>
  </si>
  <si>
    <t>Vent Through Roof (VTR)</t>
  </si>
  <si>
    <t>ถังดักไขมันใต้อ่างล้างจาน ขนาด 0.2 ลบ.ม.</t>
  </si>
  <si>
    <t>ถังบำบัดน้ำเสียสำเร็จรูปฝังใต้ดิน ขนาด 3.5 ลบ.ม./วัน</t>
  </si>
  <si>
    <t>ถังบำบัดน้ำเสียสำเร็จรูปฝังใต้ดิน ขนาด 7.0 ลบ.ม./วัน</t>
  </si>
  <si>
    <t>2.12</t>
  </si>
  <si>
    <t>ถังพักน้ำเสีย ขนาด 2.0 ลบ.ม./วัน</t>
  </si>
  <si>
    <t>2.13</t>
  </si>
  <si>
    <t>ถังพักน้ำเสีย ขนาด 3.0 ลบ.ม./วัน</t>
  </si>
  <si>
    <t>2.14</t>
  </si>
  <si>
    <t>Trap Box</t>
  </si>
  <si>
    <t>ถังดับเพลิงชนิดมือถือ ชนิด ผงเคมีแห้ง ขนาด 15 ปอนด์ Class 6A:20B:C</t>
  </si>
  <si>
    <t>2</t>
  </si>
  <si>
    <t>2.1</t>
  </si>
  <si>
    <t xml:space="preserve"> ถังดับเพลิงชนิดมือถือ ชนิด CO2 ขนาด 10 ปอนด์</t>
  </si>
  <si>
    <r>
      <t xml:space="preserve"> ถังดับเพลิงชนิดมือถือ ชนิด CO</t>
    </r>
    <r>
      <rPr>
        <vertAlign val="subscript"/>
        <sz val="14"/>
        <rFont val="Cordia New"/>
        <family val="2"/>
      </rPr>
      <t>2</t>
    </r>
    <r>
      <rPr>
        <sz val="14"/>
        <rFont val="Cordia New"/>
        <family val="2"/>
      </rPr>
      <t xml:space="preserve"> ขนาด 10 ปอนด์</t>
    </r>
  </si>
  <si>
    <t>รวมค่าคุรุภัณฑ์เป็นเงินทั้งสิ้น</t>
  </si>
  <si>
    <t>สรุปราคาคุรุภัณฑ์งานระบบสุขาภิบาล</t>
  </si>
  <si>
    <t>รวมสรุปราคาคุรุภัณฑ์งานระบบสุขาภิบาล</t>
  </si>
  <si>
    <t xml:space="preserve">     คุรุภัณฑ์งานระบบสุขาภิบาลและดับเพลิง</t>
  </si>
  <si>
    <t>คุรุภัณฑ์งานระบบไฟฟ้าและสื่อสาร</t>
  </si>
  <si>
    <t>คุรุภัณฑ์งานระบบสุขาภิบาลและดับเพลิง</t>
  </si>
  <si>
    <t>คุรุภัณฑ์งานระบบปรับอากาศและระบายอากาศ</t>
  </si>
  <si>
    <t>3</t>
  </si>
  <si>
    <t>3.1</t>
  </si>
  <si>
    <t>3.2</t>
  </si>
  <si>
    <t>รวมงานระบบน้ำทิ้งโสโครก น้ำทิ้ง และระบายอากาศ</t>
  </si>
  <si>
    <t xml:space="preserve">47,800  BTU CASSETTE  TYPE </t>
  </si>
  <si>
    <t>106,000  BTU CONDENSING UNIT</t>
  </si>
  <si>
    <t>FCU-VRF-2-01 to02</t>
  </si>
  <si>
    <t xml:space="preserve">30,700  BTU CASSETTE  TYPE </t>
  </si>
  <si>
    <t xml:space="preserve">30,700  BTU CEILING CONCEALED W/CABINET </t>
  </si>
  <si>
    <t xml:space="preserve">54,600 BTU FLOOR STANDING  TYPE </t>
  </si>
  <si>
    <t>FCU-VRF-2-14</t>
  </si>
  <si>
    <t>12,300  BTU WALL TYPE</t>
  </si>
  <si>
    <t>FCU-VRF-2-15</t>
  </si>
  <si>
    <t>FCU-VRF-2-16</t>
  </si>
  <si>
    <t>380,000  BTU CONDENSING UNIT</t>
  </si>
  <si>
    <t>FCU-VRF-3-01 to 02</t>
  </si>
  <si>
    <t xml:space="preserve">47,800  BTU CEILING CONCEALED W/CABINET </t>
  </si>
  <si>
    <t>30,700 BTU CEILING EXPOSED</t>
  </si>
  <si>
    <t>131,000  BTU CONDENSING UNIT</t>
  </si>
  <si>
    <t>AHU-VRF-4-01 to 02</t>
  </si>
  <si>
    <t>130,000  BTU DOUBLE SKIN</t>
  </si>
  <si>
    <t>CDU-VRF-4-01</t>
  </si>
  <si>
    <t>260,000  BTU CONDENSING UNIT</t>
  </si>
  <si>
    <t>280 CFM (MINI SIROCCO TYPE)</t>
  </si>
  <si>
    <t>540 CFM (PROPELLER TYPE)</t>
  </si>
  <si>
    <t>EF-1-10</t>
  </si>
  <si>
    <t>90 CFM (MINI SIROCCO TYPE)</t>
  </si>
  <si>
    <t>120 CFM (CEILING MOUNTED TYPE)</t>
  </si>
  <si>
    <t>140 CFM (MINI SIROCCO TYPE)</t>
  </si>
  <si>
    <t>1,240 CFM (PROPELLER TYPE)</t>
  </si>
  <si>
    <t>200 CFM (MINI SIROCCO TYPE)</t>
  </si>
  <si>
    <t>EF-2-22</t>
  </si>
  <si>
    <t>630 CFM (MINI SIROCCO TYPE)</t>
  </si>
  <si>
    <t>EF-3-07</t>
  </si>
  <si>
    <t>EF-3-08</t>
  </si>
  <si>
    <t>EF-3-09</t>
  </si>
  <si>
    <t>EF-3-10</t>
  </si>
  <si>
    <t>110 CFM (CEILING MOUNTED TYPE)</t>
  </si>
  <si>
    <t>500 CFM (MINI SIROCCO TYPE)</t>
  </si>
  <si>
    <t>440 CFM (PROPELLER TYPE)</t>
  </si>
  <si>
    <t>2,300 CFM (PROPELLER TYPE)</t>
  </si>
  <si>
    <t>250 CFM (MINI SIROCCO TYPE)</t>
  </si>
  <si>
    <t xml:space="preserve">   - LBG. 3.0m.x0.10m.</t>
  </si>
  <si>
    <t xml:space="preserve">   - LBG. 4.0m.x0.20m.</t>
  </si>
  <si>
    <t xml:space="preserve">   - LBG. 6.0m.x0.20m.</t>
  </si>
  <si>
    <t xml:space="preserve">   - 12" x 12"</t>
  </si>
  <si>
    <t xml:space="preserve">   - 0.15m.x0.15m.</t>
  </si>
  <si>
    <t xml:space="preserve">   - 0.20m.x0.15m.</t>
  </si>
  <si>
    <t xml:space="preserve">   - 0.20m.x0.20m.</t>
  </si>
  <si>
    <t xml:space="preserve">   - 0.25m.x0.20m.</t>
  </si>
  <si>
    <t xml:space="preserve">   - 0.30m.x0.15m.</t>
  </si>
  <si>
    <t xml:space="preserve">   - 0.35m.x0.20m.</t>
  </si>
  <si>
    <t xml:space="preserve">   - 0.35m.x0.25m.</t>
  </si>
  <si>
    <t xml:space="preserve">   - 0.40m.x0.20m.</t>
  </si>
  <si>
    <t xml:space="preserve">   - 0.45m.x0.15m.</t>
  </si>
  <si>
    <t xml:space="preserve">   - 0.55m.x0.15m.</t>
  </si>
  <si>
    <t xml:space="preserve">   - 0.55m.x0.25m.</t>
  </si>
  <si>
    <t xml:space="preserve">   - 0.65m.x0.15m.</t>
  </si>
  <si>
    <t xml:space="preserve">   - 0.65m.x0.25m.</t>
  </si>
  <si>
    <t xml:space="preserve">   - 0.70m.x0.30m.</t>
  </si>
  <si>
    <t xml:space="preserve">   - 0.80m.x0.15m.</t>
  </si>
  <si>
    <t xml:space="preserve">   - 0.90m.x0.15m.</t>
  </si>
  <si>
    <t xml:space="preserve">   - 0.65m.x0.30m.</t>
  </si>
  <si>
    <t xml:space="preserve">   - 0.60m.x0.60m.</t>
  </si>
  <si>
    <t xml:space="preserve">   - 1.20m.x0.60m.</t>
  </si>
  <si>
    <t xml:space="preserve">   -   LSP - AHU - VRF - 4 - 01,02</t>
  </si>
  <si>
    <t>Central Controller For VRF System</t>
  </si>
  <si>
    <t>ฉนวนAcoustic Lining หนา 1"</t>
  </si>
  <si>
    <t>Intake Air Louver W/Powder Coated&amp;Insect Screen</t>
  </si>
  <si>
    <t>Duct Silencer For Supply Duct</t>
  </si>
  <si>
    <t>Duct Silencer For Return Duct</t>
  </si>
  <si>
    <t>Linear Bar Grille W/Adjustable Blade&amp;Powder Coated</t>
  </si>
  <si>
    <t>Return Air Grille W/Filter&amp;Powder Coated</t>
  </si>
  <si>
    <t>Exhaust Air Grille W/VD.&amp;Powder Coated</t>
  </si>
  <si>
    <t>Exhaust Air Louver W/Powder Coated&amp;Insect Screen</t>
  </si>
  <si>
    <t>Remote Bulb Thermostat</t>
  </si>
  <si>
    <t xml:space="preserve">    คุรุภัณฑ์งานระบบปรับอากาศและระบายอากาศ</t>
  </si>
  <si>
    <t>หม้อแปลงไฟฟ้า ชนิดน้ำมัน ขนาด 315 เค วี เอ</t>
  </si>
  <si>
    <t>2MDB1</t>
  </si>
  <si>
    <t>2UDB1</t>
  </si>
  <si>
    <t>2DB1</t>
  </si>
  <si>
    <t>4DB1</t>
  </si>
  <si>
    <t>1AC1</t>
  </si>
  <si>
    <t>1LP1</t>
  </si>
  <si>
    <t>1LP2</t>
  </si>
  <si>
    <t>2LP1</t>
  </si>
  <si>
    <t>2LP2</t>
  </si>
  <si>
    <t>2UPS1</t>
  </si>
  <si>
    <t>2UPS2</t>
  </si>
  <si>
    <t>3LP1</t>
  </si>
  <si>
    <t>3LP2</t>
  </si>
  <si>
    <t>4LP1</t>
  </si>
  <si>
    <t>4LP2</t>
  </si>
  <si>
    <t>4LP3</t>
  </si>
  <si>
    <t>5LP1</t>
  </si>
  <si>
    <t>150   ตร.มม. CV-FD</t>
  </si>
  <si>
    <t>120   ตร.มม. CV-FD</t>
  </si>
  <si>
    <t>185  ตร.มม. IEC-01</t>
  </si>
  <si>
    <t>50  ตร.มม. IEC-01</t>
  </si>
  <si>
    <t>25  ตร.มม. IEC-01</t>
  </si>
  <si>
    <t>16   ตร.มม. IEC-01</t>
  </si>
  <si>
    <t>10  ตร.มม. IEC-01</t>
  </si>
  <si>
    <t xml:space="preserve"> 300 x 100 mm.  Cable Tray</t>
  </si>
  <si>
    <t>dia. 2" IMC</t>
  </si>
  <si>
    <t>dia. 1 1/4" IMC</t>
  </si>
  <si>
    <t>dia. 1 1/4"  EMT</t>
  </si>
  <si>
    <t>D1</t>
  </si>
  <si>
    <t>ROUND SURFACE DOWNLIGHT, IP20, BLACK BODY,</t>
  </si>
  <si>
    <t>LED 14W 12V 60° 3000K, BUILT-IN LED DRIVER</t>
  </si>
  <si>
    <t>D2</t>
  </si>
  <si>
    <t xml:space="preserve">- RECESSED DOWNLIGHT, IP20, WHITE TRIM, </t>
  </si>
  <si>
    <t xml:space="preserve">- LED BULB E27 10W 220V 3000K </t>
  </si>
  <si>
    <t>D3</t>
  </si>
  <si>
    <t xml:space="preserve">RECESSED ADJUSTABLE DOWNLIGHT, IP20, WHITE TRIM, </t>
  </si>
  <si>
    <t>LED 10W 12V 50° 3000K, REMOTED LED DRIVER</t>
  </si>
  <si>
    <t>D4A</t>
  </si>
  <si>
    <t>LED MR16 7W 12V 36° 3000K, REMOTED LED DRIVER</t>
  </si>
  <si>
    <t>D4B</t>
  </si>
  <si>
    <t>LED MR16 7W 12V 24° 3000K, REMOTED LED DRIVER</t>
  </si>
  <si>
    <t>D5</t>
  </si>
  <si>
    <t xml:space="preserve">RECESSED LED LINEAR, IP20, WHITE TRIM, </t>
  </si>
  <si>
    <t>LED MODULE 108W 220V 4000K, BUILT-IN DRIVER</t>
  </si>
  <si>
    <t>D6</t>
  </si>
  <si>
    <t>LED 10W 12V 50° 4000K, REMOTED LED DRIVER</t>
  </si>
  <si>
    <t>D7</t>
  </si>
  <si>
    <t xml:space="preserve">LED BULB E27 8W 220V 3000K </t>
  </si>
  <si>
    <t>D8A</t>
  </si>
  <si>
    <t xml:space="preserve">RECESSED ADJUSTABLE DOWNLIGHT, IP20, BLACK TRIM, </t>
  </si>
  <si>
    <t>LED 30W 12V 36° 3000K, REMOTED LED DRIVER</t>
  </si>
  <si>
    <t>D8B</t>
  </si>
  <si>
    <t>LED 30W 12V 24° 3000K, REMOTED LED DRIVER</t>
  </si>
  <si>
    <t>D9</t>
  </si>
  <si>
    <t>- PENDANT DOWNLIGHT (2 LAMPS), IP20, BLACK BODY</t>
  </si>
  <si>
    <t>- LED AR111 15W x 2 220V 24° 3000K</t>
  </si>
  <si>
    <t>- LED DRIVER</t>
  </si>
  <si>
    <t>- SLING SET (Y SHAPE) 1.5M</t>
  </si>
  <si>
    <t>DF1</t>
  </si>
  <si>
    <t xml:space="preserve">SURFACED LED BATTEN 1.2M (2 LAMPS), IP20, WHITE </t>
  </si>
  <si>
    <t>LED T8 16W x 2 220V 4000K</t>
  </si>
  <si>
    <t>DF2</t>
  </si>
  <si>
    <t xml:space="preserve">SURFACED LED BATTEN 1.2M (1 LAMPS), IP20, WHITE </t>
  </si>
  <si>
    <t>LED T8 16W x 1 220V 4000K</t>
  </si>
  <si>
    <t>DF3</t>
  </si>
  <si>
    <t xml:space="preserve">SURFACED LED BATTEN 0.6M (1 LAMPS), IP20, WHITE </t>
  </si>
  <si>
    <t>LED T8 8W x 2 220V 4000K</t>
  </si>
  <si>
    <t>DF4</t>
  </si>
  <si>
    <t>RECESSED LED BATTEN 1.2M (2 LAMPS), IP20, WHITE TRIM</t>
  </si>
  <si>
    <t>LED T8 16W x 2 220V 3000K</t>
  </si>
  <si>
    <t>L1</t>
  </si>
  <si>
    <t xml:space="preserve">LED STRIPLIGHT, IP20, 1707 PROFILE AND CLEAR COVER, </t>
  </si>
  <si>
    <t xml:space="preserve">14.4W/M 24VDC 120° 3000K CRI90, NON-DIMMING, </t>
  </si>
  <si>
    <t xml:space="preserve">REMOTED LED POWER SUPPLY AND SWITCHING </t>
  </si>
  <si>
    <t>- LENGTH = 23.1M</t>
  </si>
  <si>
    <t>- LENGTH = 8.5M</t>
  </si>
  <si>
    <t>- LENGTH = 17.3M</t>
  </si>
  <si>
    <t>LX1</t>
  </si>
  <si>
    <t xml:space="preserve">LED STRIPLIGHT, IP65, 1715B PROFILE AND DIFFUSED COVER, </t>
  </si>
  <si>
    <t xml:space="preserve">4.8W/M 24VDC 120° 3000K CRI90, NON-DIMMING, </t>
  </si>
  <si>
    <t xml:space="preserve">REMOTED LED POWER SUPPLY AND SWITCHING  </t>
  </si>
  <si>
    <t>- LENGTH = 15M</t>
  </si>
  <si>
    <t>LX2</t>
  </si>
  <si>
    <t>- LED LINEAR WALL WASHER, IP66, 21W LENGTH 1M 24VDC 30° X 60°</t>
  </si>
  <si>
    <t>- POWER SUPPLY</t>
  </si>
  <si>
    <t>SPOTLIGHT ON TRACK, IP20, BLACK</t>
  </si>
  <si>
    <t>LED MR16 GU10 7.5W 220V 10° 3000K</t>
  </si>
  <si>
    <t>T1</t>
  </si>
  <si>
    <t>HANGED 1-CIRCUITS TRACK, IP20, BLACK</t>
  </si>
  <si>
    <t xml:space="preserve">- LENGTH = 3M </t>
  </si>
  <si>
    <t xml:space="preserve">- LENGTH = 2.5M </t>
  </si>
  <si>
    <t xml:space="preserve">- LENGTH = 2M </t>
  </si>
  <si>
    <t xml:space="preserve">- LENGTH = 1.5M </t>
  </si>
  <si>
    <t xml:space="preserve">- LENGTH = 1M </t>
  </si>
  <si>
    <t>- ตัวจ่ายไฟพร้อมตัวปิดรางไฟลอยสีดำ</t>
  </si>
  <si>
    <t>- ตัวต่อมุมฉากรางไฟลอยสีดำ</t>
  </si>
  <si>
    <t>SX1</t>
  </si>
  <si>
    <t>- SPOTLIGHT MOUNTED ON COLUMN, IP66, BLACK</t>
  </si>
  <si>
    <t>LED 18W 48VDC 27° 3000K, REMOTED LED DRIVER</t>
  </si>
  <si>
    <t>- POWER SUPPLY 150W</t>
  </si>
  <si>
    <t>SX2</t>
  </si>
  <si>
    <t>LED 18W 48VDC 52° 3000K, REMOTED LED DRIVER</t>
  </si>
  <si>
    <t>W1</t>
  </si>
  <si>
    <t>RECESSED WALL LAMP, IP65, WHITE</t>
  </si>
  <si>
    <t>LED 2W 220V WIDE BEAM 3000K, BUILT-IN DRIVER</t>
  </si>
  <si>
    <t>WX1</t>
  </si>
  <si>
    <t>- SPOTLIGHT MOUNTED ON WALL, IP66, BLACK</t>
  </si>
  <si>
    <t>LED 4.8W 24VDC 15° 3000K, REMOTED LED DRIVER</t>
  </si>
  <si>
    <t>WX2</t>
  </si>
  <si>
    <t>WALL MOUNTED UP-DOWN, IP55, BLACK</t>
  </si>
  <si>
    <t>LED MR16 GU10 X 2, 5.5W X 2, 220V 36° 3000K</t>
  </si>
  <si>
    <t>UX1</t>
  </si>
  <si>
    <t>- RECESSED UPLIGHT, IP67, LED 12W 12V 12.5° 3000K</t>
  </si>
  <si>
    <t>- POWER SUPPLY 100W 12V</t>
  </si>
  <si>
    <t>CENTRAL  BATTERY  BACKUP  2 HR</t>
  </si>
  <si>
    <t>RECESSED REMOTE LAMP</t>
  </si>
  <si>
    <t>ระบบควบคุมแสงสว่างอัตโนมัติ</t>
  </si>
  <si>
    <t>CENTRAL CONTROL</t>
  </si>
  <si>
    <t>RELAY PANEL</t>
  </si>
  <si>
    <t>POWER  SUPPLY</t>
  </si>
  <si>
    <t>รวมราคาระบบแสงสว่างอัตโนมัติ</t>
  </si>
  <si>
    <t>สวิทช์เดี่ยว  1 ช่อง</t>
  </si>
  <si>
    <t>สวิทช์เดี่ยว  2 ช่อง</t>
  </si>
  <si>
    <t>สวิทช์เดี่ยว 3 ช่อง</t>
  </si>
  <si>
    <t xml:space="preserve">สวิทช์สองทาง </t>
  </si>
  <si>
    <t>PABX 6IN / 32OUT</t>
  </si>
  <si>
    <t>เต้ารับคอมพิวเตอร์และโทรศัพท์แบบฝั่งพื้น</t>
  </si>
  <si>
    <t>RJ 45+RJ11</t>
  </si>
  <si>
    <t>75 มม. X 100 มม. Wireway</t>
  </si>
  <si>
    <t>FCP 30 Zone w / Accesories</t>
  </si>
  <si>
    <t>Heat Detector</t>
  </si>
  <si>
    <t>Stobe Light</t>
  </si>
  <si>
    <t>งานติดตั้งระบบแจ้งฉุกเฉินห้องน้ำคนพิการ</t>
  </si>
  <si>
    <t>EMERGENCY  SWITCH W/ SIREN &amp; STROBE LIGHT</t>
  </si>
  <si>
    <t>1.5 ตร.มม. IEC-01</t>
  </si>
  <si>
    <t>รวมราคางานติดตั้งระบบแจ้งฉุกเฉินห้องน้ำคนพิการ</t>
  </si>
  <si>
    <t>งานติดตั้งระบบโทรทัศน์วงจรปิด</t>
  </si>
  <si>
    <t>DIGITAL VIDEO RECORDER RACK 16 CHANNEL (NVR) HDD 8TB</t>
  </si>
  <si>
    <t>LED MONITOR 32 inch</t>
  </si>
  <si>
    <t>FIXED TYPE COLOR CAMERA  DAY/NIGHT FUNCTION,</t>
  </si>
  <si>
    <t>DOME TYPE COLOR CAMERA  DAY/NIGHT FUNCTION,</t>
  </si>
  <si>
    <t>UPS 3 KVA</t>
  </si>
  <si>
    <t>รวมราคางานติดตั้งระบบโทรทัศน์วงจรปิด</t>
  </si>
  <si>
    <t>งานติดตั้งระบบประกาศเสียง</t>
  </si>
  <si>
    <t>Sound Rack W /Amplifier  ,DVD  FM Tunner</t>
  </si>
  <si>
    <t>ลำโพงติดเพดาน  6   วัตต์</t>
  </si>
  <si>
    <t>ลำโพง ติดผนัง 30   วัตต์</t>
  </si>
  <si>
    <t>VOLUME  CONTROL</t>
  </si>
  <si>
    <t>สาย VTF 2C-2.5 SQ.MM.</t>
  </si>
  <si>
    <t>สาย VCT  3C-2.5 SQ.MM.</t>
  </si>
  <si>
    <t>รวมราคางานติดตั้งระบบประกาศเสียง</t>
  </si>
  <si>
    <t>งานติดตั้งระบบ Access Control</t>
  </si>
  <si>
    <t>ชุดควบคุมประตูหลัก</t>
  </si>
  <si>
    <t>ชุดควบคุมประตูประจำชั้น</t>
  </si>
  <si>
    <t>ชุดควบคุมประตู แบบ  1 บาน (A1) พร้อมชุดอ่านบัตร และ อุปกรณ์ต่างๆ</t>
  </si>
  <si>
    <t>ชุดควบคุมประตู แบบ   2 บาน (A2)พร้อมชุดอ่านบัตรและอุปกรณ์ต่างๆ</t>
  </si>
  <si>
    <t>สาย TWIS  PAIR W/SHILD  2C-2.5 SQ.MM.</t>
  </si>
  <si>
    <t>รวมราคางานติดตั้งระบบ Access Control</t>
  </si>
  <si>
    <t>Airtermianl  1 M</t>
  </si>
  <si>
    <t>Galvanize Pole 2 M</t>
  </si>
  <si>
    <t>Ground Rod 5/8" x 10 Ft.</t>
  </si>
  <si>
    <t>Inspection  Pit</t>
  </si>
  <si>
    <t>สรุปราคาค่าคุรุภัณฑ์งานระบบไฟฟ้าและสื่อสาร</t>
  </si>
  <si>
    <t xml:space="preserve">     คุรุภัณฑ์งานระบบไฟฟ้าและสื่อสาร</t>
  </si>
  <si>
    <t xml:space="preserve">   -   Fire Barrier</t>
  </si>
  <si>
    <t>5</t>
  </si>
  <si>
    <t>รวมสรุปราคาคุรุภัณฑ์งานระบบไฟฟ้าและสื่อสาร</t>
  </si>
  <si>
    <t>พร้อมหน้ากากพลาสติก ABS และสายไฟ 1.80 เมตร</t>
  </si>
  <si>
    <t>19" RACK 42U, 100CM.</t>
  </si>
  <si>
    <t>สุขภัณฑ์สองชิ้น(ท่อลงพื้น) ระบบชำระล้าง วอชดาวน์</t>
  </si>
  <si>
    <t>สายฉีดชำระ</t>
  </si>
  <si>
    <t>Stop Valve (สายฉีด)</t>
  </si>
  <si>
    <t>ที่ใส่กระดาษทิชชู่ สแตนเลส รุ่นมีที่วางโทรศัพท์มือถือ</t>
  </si>
  <si>
    <t>โถปัสสาวะชายแขวนผนัง</t>
  </si>
  <si>
    <t>Flush Valve (โถปัสสาวะชาย) ชนิดกด</t>
  </si>
  <si>
    <t>Flush Valve (โถปัสสาวะชาย) อัตโนมัติ(ไฟฟ้า)</t>
  </si>
  <si>
    <t xml:space="preserve">ผนังกั้นห้องน้ำสำเร็จรูป พร้อมอุปกรณ์ประกอบห้องน้ำครบชุด ตามรายการประกอบแบบ </t>
  </si>
  <si>
    <t xml:space="preserve">ฝักบัว สายอ่อน + ราวแขวนฝักบัว </t>
  </si>
  <si>
    <t>Valve เปิด-ปิดน้ำ ก้านโยก</t>
  </si>
  <si>
    <t>ราวแขวนผ้าเช็ดตัว 60 ซม.</t>
  </si>
  <si>
    <t xml:space="preserve">ราวทรงตัวรูปตัว L </t>
  </si>
  <si>
    <t>ราวทรงตัวรูปตัวP</t>
  </si>
  <si>
    <t>ราวทรงตัวสำหรับอ่างล้างหน้า (ผู้ใช้ไม้เท้าค้ำยัน)</t>
  </si>
  <si>
    <t>ก็อกอ่างล้างหน้า ชนิดก้านปัดสำหรับอ่างล้างหน้าผู้พิการ</t>
  </si>
  <si>
    <t>FLOORDRAIN เหลี่ยม สแตนเลสสตีล ชนิดมีถ้วยกันกลิ่น</t>
  </si>
  <si>
    <t>สะดืออ่างแบบกดมีรูน้ำล้น</t>
  </si>
  <si>
    <t>6.23</t>
  </si>
  <si>
    <t>6.24</t>
  </si>
  <si>
    <t>ท่อน้ำทิ้งอ่างล้างหน้า ทรงกระบอก</t>
  </si>
  <si>
    <t>6.25</t>
  </si>
  <si>
    <t>ก็อกอ่างล้างหน้า ชนิดอัตโนมัติ (ใช้ไฟฟ้า)</t>
  </si>
  <si>
    <t>สายน้ำดีอ่างล้างหน้า สแตนเลสถัก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</si>
  <si>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</si>
  <si>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</si>
  <si>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</si>
  <si>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</si>
  <si>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</si>
  <si>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</si>
  <si>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</si>
  <si>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</si>
  <si>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</si>
  <si>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</si>
  <si>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</si>
  <si>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</si>
  <si>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</si>
  <si>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</si>
  <si>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</si>
  <si>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</si>
  <si>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Stop Valve อ่างล้างหน้า</t>
  </si>
  <si>
    <t>ก็อกเดี่ยวติดผนังคอสั้น</t>
  </si>
  <si>
    <t>สุขภัณฑ์สองชิ้น(ท่อลงพื้น) สำหรับผู้พิการ</t>
  </si>
  <si>
    <t>T-101</t>
  </si>
  <si>
    <t>T-102</t>
  </si>
  <si>
    <t>T-201</t>
  </si>
  <si>
    <t>T-202</t>
  </si>
  <si>
    <t>T-204</t>
  </si>
  <si>
    <t>ห้อง</t>
  </si>
  <si>
    <t>T-205</t>
  </si>
  <si>
    <t>T-207</t>
  </si>
  <si>
    <t>T-301</t>
  </si>
  <si>
    <t>T-302</t>
  </si>
  <si>
    <t>T-303</t>
  </si>
  <si>
    <t>T-304</t>
  </si>
  <si>
    <t>T-401</t>
  </si>
  <si>
    <t>T-402</t>
  </si>
  <si>
    <t>T-501/502/503/504</t>
  </si>
  <si>
    <t>งานหล่อเคาน์เตอร์อ่างล้างหน้า ลึก 0.40 ม. สูง 0.75 ม. กรุหินเทียมระบุ ตามรายการประกอบแบบ</t>
  </si>
  <si>
    <t>T-206</t>
  </si>
  <si>
    <t>T-305</t>
  </si>
  <si>
    <t>T-103</t>
  </si>
  <si>
    <t>ของ+ค่าแรง</t>
  </si>
  <si>
    <t xml:space="preserve">ราวกันตกบันได ST-01 </t>
  </si>
  <si>
    <t>ราวกันตกบันได ST-02</t>
  </si>
  <si>
    <t>ราวกันตกบันได ST-03</t>
  </si>
  <si>
    <t>ราวกันตกบันได ST-04</t>
  </si>
  <si>
    <t>ราวกันตกบันได ST-06</t>
  </si>
  <si>
    <t>ราวกันตกรหัส RAIL-02 , RAIL-02A</t>
  </si>
  <si>
    <t>ราวกันตกรหัส RAIL-01 , RAIL-01A</t>
  </si>
  <si>
    <t>ราวกันตกรหัส RAIL-03</t>
  </si>
  <si>
    <t>ราวกันตกทางลาดรหัส RM-02</t>
  </si>
  <si>
    <t>P11</t>
  </si>
  <si>
    <t>P12</t>
  </si>
  <si>
    <t>P21</t>
  </si>
  <si>
    <t>P22</t>
  </si>
  <si>
    <t>P23</t>
  </si>
  <si>
    <t>P31</t>
  </si>
  <si>
    <t>P41</t>
  </si>
  <si>
    <t>P42</t>
  </si>
  <si>
    <t>P43</t>
  </si>
  <si>
    <t>P51</t>
  </si>
  <si>
    <t>P52</t>
  </si>
  <si>
    <t>P61</t>
  </si>
  <si>
    <t>P62</t>
  </si>
  <si>
    <t>P71</t>
  </si>
  <si>
    <t>P81</t>
  </si>
  <si>
    <t>P82</t>
  </si>
  <si>
    <t>P83</t>
  </si>
  <si>
    <t>P91</t>
  </si>
  <si>
    <t>กระเบื้องผนังห้องน้ำ กระเบื้อง PORCELAIN ชนิด Homogeneous Tile ตามรายการวัสดุ</t>
  </si>
  <si>
    <t>ผนังฉาบเรียบ ทาสีภายนอก ตามรายการวัสดุ</t>
  </si>
  <si>
    <t>ผนังฉาบเรียบ ทาสีภายใน ตามรายการวัสดุ</t>
  </si>
  <si>
    <t xml:space="preserve">ผนังฉาบเรียบ เปลือยผิว เตรียมไว้สำหรับงานตกแต่งภายใน </t>
  </si>
  <si>
    <t>ผนังฉาบเรียบ ฉาบทับด้วยวัสดุตกแต่ง ตามรายการวัสดุ</t>
  </si>
  <si>
    <t>2.2.12</t>
  </si>
  <si>
    <t>2.2.13</t>
  </si>
  <si>
    <t>2.2.14</t>
  </si>
  <si>
    <t>2.2.15</t>
  </si>
  <si>
    <t>ผนังกระจกประหยัดพลังงาน ตามรายการวัสดุ</t>
  </si>
  <si>
    <t>เหล็กรางพับ ทำสีพ่น ตามรายการวัสดุ</t>
  </si>
  <si>
    <t>แผงเกล็ดอะลูมิเนียม ตามรายการวัสดุ</t>
  </si>
  <si>
    <t>ผนังคอนกรีต ทำผิวขัดมัน ตามรายการวัสดุ</t>
  </si>
  <si>
    <t>2.2.16</t>
  </si>
  <si>
    <t>2.2.17</t>
  </si>
  <si>
    <t>2.2.18</t>
  </si>
  <si>
    <t>SK21</t>
  </si>
  <si>
    <t>SK22</t>
  </si>
  <si>
    <t xml:space="preserve">บัวเชิงผนังหินขัด ตามรายการวัสดุ
</t>
  </si>
  <si>
    <t>บัวเชิงผนังกรวดล้าง ตามรายการวัสดุ</t>
  </si>
  <si>
    <t>F11</t>
  </si>
  <si>
    <t>F12</t>
  </si>
  <si>
    <t>F21</t>
  </si>
  <si>
    <t>F22</t>
  </si>
  <si>
    <t>F31</t>
  </si>
  <si>
    <t>F32</t>
  </si>
  <si>
    <t>F41</t>
  </si>
  <si>
    <t>F42</t>
  </si>
  <si>
    <t>F43</t>
  </si>
  <si>
    <t>F51</t>
  </si>
  <si>
    <t>F61</t>
  </si>
  <si>
    <t>F71</t>
  </si>
  <si>
    <t>F81</t>
  </si>
  <si>
    <t>F91</t>
  </si>
  <si>
    <t>AD01</t>
  </si>
  <si>
    <t>AD02</t>
  </si>
  <si>
    <t>AD03</t>
  </si>
  <si>
    <t>AD04</t>
  </si>
  <si>
    <t>AD05</t>
  </si>
  <si>
    <t>AD06</t>
  </si>
  <si>
    <t>AD07</t>
  </si>
  <si>
    <t>AD08</t>
  </si>
  <si>
    <t>AD09</t>
  </si>
  <si>
    <t>AW01</t>
  </si>
  <si>
    <t>AW02</t>
  </si>
  <si>
    <t>AW03</t>
  </si>
  <si>
    <t>AW04</t>
  </si>
  <si>
    <t>AW05</t>
  </si>
  <si>
    <t>AW05A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</si>
  <si>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</si>
  <si>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</si>
  <si>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</si>
  <si>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</si>
  <si>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</si>
  <si>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</si>
  <si>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</si>
  <si>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</si>
  <si>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</si>
  <si>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</si>
  <si>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</si>
  <si>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</si>
  <si>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</si>
  <si>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</si>
  <si>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</si>
  <si>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</si>
  <si>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</si>
  <si>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</si>
  <si>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</si>
  <si>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</si>
  <si>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</si>
  <si>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</si>
  <si>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AW27A</t>
  </si>
  <si>
    <t>AW28</t>
  </si>
  <si>
    <t>AW28A</t>
  </si>
  <si>
    <t>AW29</t>
  </si>
  <si>
    <t>AW30</t>
  </si>
  <si>
    <t>AW30A</t>
  </si>
  <si>
    <t>AW30B</t>
  </si>
  <si>
    <t>AW31</t>
  </si>
  <si>
    <t>AW32</t>
  </si>
  <si>
    <t>AW33</t>
  </si>
  <si>
    <t>AW33A</t>
  </si>
  <si>
    <t>AW34</t>
  </si>
  <si>
    <t>AW35</t>
  </si>
  <si>
    <t>AW36</t>
  </si>
  <si>
    <t>AW37</t>
  </si>
  <si>
    <t>AW38</t>
  </si>
  <si>
    <t>AW39</t>
  </si>
  <si>
    <t>AW40</t>
  </si>
  <si>
    <t>AW41</t>
  </si>
  <si>
    <t>AW42</t>
  </si>
  <si>
    <t>AW43</t>
  </si>
  <si>
    <t>D01</t>
  </si>
  <si>
    <t>D02</t>
  </si>
  <si>
    <t>D02A</t>
  </si>
  <si>
    <t>D02B</t>
  </si>
  <si>
    <t>D03</t>
  </si>
  <si>
    <t>D03A</t>
  </si>
  <si>
    <t>D04</t>
  </si>
  <si>
    <t>D05</t>
  </si>
  <si>
    <t>D06</t>
  </si>
  <si>
    <t>D07</t>
  </si>
  <si>
    <t>D08</t>
  </si>
  <si>
    <t>D09</t>
  </si>
  <si>
    <t>D09A</t>
  </si>
  <si>
    <t>D10</t>
  </si>
  <si>
    <t>D11</t>
  </si>
  <si>
    <t>D11A</t>
  </si>
  <si>
    <t>D12</t>
  </si>
  <si>
    <t>D12A</t>
  </si>
  <si>
    <t>D13</t>
  </si>
  <si>
    <t>D13A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</si>
  <si>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</si>
  <si>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</si>
  <si>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</si>
  <si>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</si>
  <si>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</si>
  <si>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</si>
  <si>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</si>
  <si>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</si>
  <si>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</si>
  <si>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</si>
  <si>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</si>
  <si>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กระจก-อลูมิเนียม</t>
  </si>
  <si>
    <t>เกล็ดอะลูมิเนียมระบายอากาศ</t>
  </si>
  <si>
    <t>บานเหล็ก กันเสียง STC35</t>
  </si>
  <si>
    <t>บานเหล็ก ธรรมดา</t>
  </si>
  <si>
    <t>บานไม้</t>
  </si>
  <si>
    <t xml:space="preserve">บานไม้ </t>
  </si>
  <si>
    <t>บาน เหล็กทนไฟ</t>
  </si>
  <si>
    <t>งานเหล็กเชื่อมประกอบตามแบบ</t>
  </si>
  <si>
    <t>บาน SWING คู่</t>
  </si>
  <si>
    <t>บาน SWING เดี่ยว</t>
  </si>
  <si>
    <t>บาน SWING คู่ (ใหญ่-เล็ก)</t>
  </si>
  <si>
    <t>บาน SWING คู่ / บานติดตาย</t>
  </si>
  <si>
    <t>บานกระทุ้งข้าง / บานติดตาย</t>
  </si>
  <si>
    <t>บานติดตาย</t>
  </si>
  <si>
    <t>บานกระทุ้งขึ้น / บานติดตาย</t>
  </si>
  <si>
    <t>บานกระทุ้งขึ้น</t>
  </si>
  <si>
    <t xml:space="preserve">บานกระทุ้งข้าง </t>
  </si>
  <si>
    <t>บานเปิดคู่ / บานติดตาย</t>
  </si>
  <si>
    <t>บานเปิดสองทาง บานติดตาย</t>
  </si>
  <si>
    <t>บานเปิดข้าง / บานติดตาย</t>
  </si>
  <si>
    <t>บานเปิดคู่ (เล็ก-ใหญ่)</t>
  </si>
  <si>
    <t xml:space="preserve">บานเปิดคู่ </t>
  </si>
  <si>
    <t>บานเปิดเดี่ยว</t>
  </si>
  <si>
    <t>บานเปิดเดี่ยว / บานติดตายบน</t>
  </si>
  <si>
    <t>บานเลื่อนเดี่ยว</t>
  </si>
  <si>
    <t>บานเลื่อนเดี่ยว / บานติดตายบน</t>
  </si>
  <si>
    <t>บานเปิดคู่</t>
  </si>
  <si>
    <t>บานเลื่อนสลับ</t>
  </si>
  <si>
    <t>รวมอยู่ใน AW01</t>
  </si>
  <si>
    <t>รวมอยู่ใน AW03 / AW04</t>
  </si>
  <si>
    <t>รวมอยู่ใน AW16 / AW17</t>
  </si>
  <si>
    <t>รวมอยู่ใน AW36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</si>
  <si>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</si>
  <si>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</si>
  <si>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</si>
  <si>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</si>
  <si>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</si>
  <si>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</si>
  <si>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</si>
  <si>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</si>
  <si>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</si>
  <si>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</si>
  <si>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</si>
  <si>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</si>
  <si>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</si>
  <si>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</si>
  <si>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</si>
  <si>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</si>
  <si>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</si>
  <si>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</si>
  <si>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</si>
  <si>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</si>
  <si>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</si>
  <si>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</si>
  <si>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</si>
  <si>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</si>
  <si>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</si>
  <si>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</si>
  <si>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</si>
  <si>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</si>
  <si>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C11</t>
  </si>
  <si>
    <t>C12</t>
  </si>
  <si>
    <t>ท้องพื้นโครงสร้าง ท้องคานโครงสร้างรวมถึงด้านข้างคาน  ฉาบผิวเรียบ รวมถึงท่องานระบบต่างๆ ใต้ท้องพื้น ทาสีสำหรับฝ้าเพดาน อะคิลิคแท้ 100% ชนิดด้านพิเศษ สีขาว ระบุรหัสภายหลัง ของ TOA  รุ่น Shield One หรือ  BAYER  หรือ JOTUN หรือผลิตภัณฑ์ที่มีคุณสมบัติเทียบเท่า</t>
  </si>
  <si>
    <t>C21</t>
  </si>
  <si>
    <t>C22</t>
  </si>
  <si>
    <t>C23</t>
  </si>
  <si>
    <t>C31</t>
  </si>
  <si>
    <t>C32</t>
  </si>
  <si>
    <t xml:space="preserve"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ติดตั้งบนโครงคร่าวเหล็กชุบสังกะสีมาตรฐาน มอก. 863-2532 ตามมาตรฐานผลิตภัณฑ์  ของ GYPROC หรือ SCG หรือ KNAUF หรือผลิตภัณฑ์ที่มีคุณสมบัติเทียบเท่า บุทับหน้าด้วยระบบฉนวนซับเสียง ประกอบด้วย ฉนวนใยแก้ว หนา 50mm. ควมหนาแน่นไม่น้อยกว่า 48kg/m.3 ปิดทับด้านหน้าด้วยกลาสทิชชูสีดำ รุ่น GTS4850 ของ ไมโครไฟเบอร์อุตสาหกรรมหรือเทียบเท่า ยึดกับระบบฝ้ายิปซั่ม ด้วยระบบหมุดหนามเตยสีดำ โดยระยะระหว่างหมุดไม่น้อยกว่า 45 cm. หากมีส่วนที่ต้องตัด-ต่อแผ่นฉนวนใยแก้ว เมื่อติดตั้งเสร็จแล้วให้ปิดรอยต่อฉนวนด้วยแผ่นกลาสทิชชูสีดำ ด้วยกาวสเปรย์ให้เรียบร้อย เพื่อป้องกันไม่ให้ใยแก้วร่วงหล่นออกมา (ผู้รับเหมาจัดทำ SHOP DRAWING แสดงแนวหมุดยึดฉนวน เพื่อตรวจสอบและอนุมัติก่อนดำเนินการ) 
</t>
  </si>
  <si>
    <t>C41</t>
  </si>
  <si>
    <t xml:space="preserve">ท้องพื้น/ท้องคานโครงสร้าง รวมถึงด้านข้างคาน  ฉาบผิวเรียบ รวมถึงท่องานระบบต่างๆ ใต้ท้องพื้น ทาสีสำหรับฝ้าเพดาน อะคิลิคแท้ 100% ชนิดด้านพิเศษ สีขาว </t>
  </si>
  <si>
    <t xml:space="preserve">ท้องพื้น/ท้องคานโครงสร้าง รวมถึงด้านข้างคาน  ฉาบทับด้วยวัสดุตกแต่งผิวบาง SKIM SMOOTHING RENDERING PASTE </t>
  </si>
  <si>
    <t xml:space="preserve"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 ทาสีสำหรับฝ้าเพดาน อะคิลิคแท้ 100% ชนิดด้านพิเศษ สีขาว </t>
  </si>
  <si>
    <t>WL01</t>
  </si>
  <si>
    <t>WL02</t>
  </si>
  <si>
    <t>WL03</t>
  </si>
  <si>
    <t>WL04</t>
  </si>
  <si>
    <t>2.1.3</t>
  </si>
  <si>
    <t>2.1.4</t>
  </si>
  <si>
    <t>2.2.19</t>
  </si>
  <si>
    <t>2.3.1</t>
  </si>
  <si>
    <t>2.3.2</t>
  </si>
  <si>
    <t>อิฐคอนกรีต/คอนกรีตบล็อกเชิงตันรับน้ำหนัก ก่อ 1 ชั้น ชนท้องพื้น หรือท้องคาน แล้วแต่กรณี ฉาบผิวเรียบทั้ง 2 ด้าน ความหนาผนังรวม 0.10 ม. ทำผิวสำเร็จตามรายการวัสดุ</t>
  </si>
  <si>
    <t>อิฐคอนกรีต/คอนกรีตบล็อกเชิงตันรับน้ำหนัก ก่อ 2 ชั้น ชนท้องพื้น หรือท้องคาน แล้วแต่กรณี บริเวณกลางผนังเป็นช่องอากาศ ระยะแปรผันตามความหนาผนังรวม ฉาบผิวเรียบทั้ง 2 ด้านภายนอก ความหนาผนังตามแบบกำหนด ทำผิวสำเร็จตามรายการวัสดุ</t>
  </si>
  <si>
    <t>อิฐคอนกรีต/คอนกรีตบล็อกเชิงตันรับน้ำหนัก ก่อ 2 ชั้น ชนท้องพื้น หรือท้องคาน แล้วแต่กรณี บริเวณกลางผนังเป็นช่องอากาศ ระยะแปรผันตามความหนาผนังรวม ฉาบผิวเรียบทั้ง 2 ด้านภายนอกและภายในระหว่างช่องอากาศ ด้านใดด้านหนึ่ง หากเป็นผนังที่ประชิดภายนอกอาคาร ให้ฉาบด้านที่อิฐคอนกรีตประชิดฝั่งนอกอาคาร ความหนาผนังตามแบบกำหนด ทำผิวสำเร็จตามรายการวัสดุ</t>
  </si>
  <si>
    <t>แผ่นยิปซั่มแบบขอบลาด หนาไม่น้อยกว่า 12มม. กรุบนโครงเคร่าเหล็กชุบกัลวาไนซ์ชนิดจุ่มร้อน (Hot Dip Galvanized Steel) ตามมาตรฐาน มอก. 863-2532 ความหนาอย่างน้อย 0.52 มิลลิเมตร (เบอร์ 24) โครงเคร่านอน พับรูปตัว U โครงเคร่าตั้งพับรูปตัว C โดยโครงเคร่าตั้งวางระยะห่างกันไม่น้อยกว่า 0.60 ม. บริเวณรอยต่อแผ่นฉาบรอยต่อเรียบตามมาตรฐานผู้ผลิต ติดตั้งคิ้วเข้ามุมทุกขอบมุม เพื่อความเรียบร้อย ทำผิวสำเร็จตามรายการวัสดุ</t>
  </si>
  <si>
    <t>อิฐคอนกรีต/คอนกรีตบล็อกเชิงตันรับน้ำหนัก ก่อ 2 ชั้น บริเวณกลางผนังเป็นช่องอากาศฉาบผิวเรียบทั้ง 2 ด้านภายนอก</t>
  </si>
  <si>
    <t>อิฐคอนกรีต/คอนกรีตบล็อกเชิงตันรับน้ำหนัก ก่อ 1 ชั้น ฉาบผิวเรียบทั้ง 2 ด้าน</t>
  </si>
  <si>
    <t xml:space="preserve">อิฐคอนกรีต/คอนกรีตบล็อกเชิงตันรับน้ำหนัก ก่อ 2 ชั้น บริเวณกลางผนังเป็นช่องอากาศ ฉาบผิวเรียบทั้ง 2 ด้านภายนอกและภายในระหว่างช่องอากาศ ด้านใดด้านหนึ่ง </t>
  </si>
  <si>
    <t>แผ่นยิปซั่มแบบขอบลาด หนาไม่น้อยกว่า 12มม. กรุบนโครงเคร่าเหล็กชุบกัลวาไนซ์ชนิดจุ่มร้อนทำผิวสำเร็จตามรายการวัสดุ</t>
  </si>
  <si>
    <t>5.4</t>
  </si>
  <si>
    <t>5.5</t>
  </si>
  <si>
    <t>R11</t>
  </si>
  <si>
    <t>R21</t>
  </si>
  <si>
    <t>R31</t>
  </si>
  <si>
    <t>R32</t>
  </si>
  <si>
    <t>R41</t>
  </si>
  <si>
    <t>หลังคา METAL SHEET สีอลูซิงค์ ความหนา 0.47 มม. +  PU Foam หนา 50 มม. ปิดผิวด้วยเมทัลชีทอลูซิงค์ หนา 0.23 มม</t>
  </si>
  <si>
    <t>หลังคาแผ่นไฟเบอร์ซีเมนต์ หนา 20 มม.ติดตั้งบนโครงเหล็ก ปู Polyiso foam (PIR Foam) ที่มีความหนาไม่น้อยกว่า 2 นิ้ว หรือ 50.8 มิลลิเมตร ปิดทับด้วยวัสดุกันซึม TPO SHEET MEMBRANE หนา 1.14 มม. ตามมาตรฐานผู้ผลิต.</t>
  </si>
  <si>
    <t>หลังคาแผ่นไฟเบอร์ซีเมนต์ หนา 20 มม.ติดตั้งบนโครงเหล็ก ปิดทับด้วยวัสดุกันซึม TPO SHEET MEMBRANE หนา 1.14 มม. ติดตั้งตามมาตรฐานผู้ผลิต</t>
  </si>
  <si>
    <t>หลังคา กระจกใส10.76 mm Thk. Laminated Glass</t>
  </si>
  <si>
    <t>ของ+แรง</t>
  </si>
  <si>
    <t>F52</t>
  </si>
  <si>
    <t>ม</t>
  </si>
  <si>
    <t>ระบบกันซึม ตามรายการประกอบ</t>
  </si>
  <si>
    <t>ลิฟต์โดยสารพร้อมอุปกรณ์เพื่อผู้พิการและคนชรา</t>
  </si>
  <si>
    <t>พิกัดน้ำหนักบรรทุก ไม่น้อยกว่า 800 กก.</t>
  </si>
  <si>
    <t>พิกัดน้ำหนักบรรทุก ไม่น้อยกว่า 2000 กก.</t>
  </si>
  <si>
    <t>งานดินขุด - ถมคืน</t>
  </si>
  <si>
    <t>งานทรายรอง</t>
  </si>
  <si>
    <t>งานคอนกรีตหยาบ</t>
  </si>
  <si>
    <t>งานคอนกรีต fc' = 350 KSC</t>
  </si>
  <si>
    <t>ไม้แบบ Postension</t>
  </si>
  <si>
    <t>WF400*200*56.6kg/m</t>
  </si>
  <si>
    <t>WF250*250*64.1</t>
  </si>
  <si>
    <t>WF200*200*49.9</t>
  </si>
  <si>
    <t>WF200*100*18.2</t>
  </si>
  <si>
    <t>WF200*200*30.6</t>
  </si>
  <si>
    <t>WF150*100*21.1</t>
  </si>
  <si>
    <t>WF100*100*17.2</t>
  </si>
  <si>
    <t>เหล็กกล่อง50*50*3.2*4.64</t>
  </si>
  <si>
    <t>เหล็กกล่อง50*50*2.3*3.34</t>
  </si>
  <si>
    <t>เหล็กกล่อง100*50*2.3*5.14</t>
  </si>
  <si>
    <t>C-300*90*48.6</t>
  </si>
  <si>
    <t>Primer+Top Coat</t>
  </si>
  <si>
    <t>ลบ.ม</t>
  </si>
  <si>
    <t>ตร.ม</t>
  </si>
  <si>
    <t>กก.</t>
  </si>
  <si>
    <t>พื้นคอนกรีต ปรับระดับ ขัดพื้นคอนกรีต ด้วยเครื่องขัดรอบความเร็วสูง</t>
  </si>
  <si>
    <t xml:space="preserve">พื้นคอนกรีต ผสมน้ำยากันซึม ปรับระดับ ทำผิวขัดมัน </t>
  </si>
  <si>
    <t>ทำระบบกันซึม ตามรายการประกอบแบบ</t>
  </si>
  <si>
    <t>พื้นคอนกรีต ทำผิวหินขัด สีเทา ระบุสีและขนาดหินภายหลัง</t>
  </si>
  <si>
    <t xml:space="preserve">เคลือบทับด้วยน้ำยากันซึม ( Water Repellent ) </t>
  </si>
  <si>
    <t>พื้นคอนกรีต ปรับระดับ ปูกระเบื้องยาง PVC ชนิดลายไม้ ความหนาไม่น้อยกว่า 2.5 mm</t>
  </si>
  <si>
    <t>พื้นหินแกรนิต HOKIAN BLACK ขนาด CUT TO SIZE ทำผิว HONED</t>
  </si>
  <si>
    <t>พื้นคอนกรีต ปรับระดับ ผิวขัดเรียบ</t>
  </si>
  <si>
    <t>พื้นคอนกรีต ทำผิวกรวดล้าง สีเทา ระบุสีและขนาดหินภายหลัง</t>
  </si>
  <si>
    <t>พื้นคอนกรีต ปูกระเบื้องดินเผา ขนาดกระเบื้อง สี และ พื้นผิววัสดุ อ้างอิงตามวัสดุผนัง P.31</t>
  </si>
  <si>
    <t xml:space="preserve">พื้นที่จัดสวน ปูด้วยทรายขี้เป็ด  โรยปุ๋ยอินทรีย์ ปูด้วยแผ่นหญ้านวลน้อย </t>
  </si>
  <si>
    <t xml:space="preserve">หญ้านวลน้อย </t>
  </si>
  <si>
    <t>ทรายขี้เป็ด + ปุ๋ยอินทรีย์</t>
  </si>
  <si>
    <t>ฉนวนกันเสียง บุภายในผนัง</t>
  </si>
  <si>
    <t>งานเสาเอ็น</t>
  </si>
  <si>
    <t>วัสดุฉาบผิวบาง LANKO</t>
  </si>
  <si>
    <t>เคลือบทับด้วยน้ำยากันซึม ( Water Repellent )</t>
  </si>
  <si>
    <t xml:space="preserve">ผนังฉาบเรียบ เปลือยผิว กรุด้วยวัสดุอะคูสติก สำหรับผนังดูดซับเสียง </t>
  </si>
  <si>
    <t>ผนังทาสีภายใน</t>
  </si>
  <si>
    <t>FINISHING FIN แนวตั้ง</t>
  </si>
  <si>
    <t xml:space="preserve">ทาสีสำหรับฝ้าเพดาน อะคิลิคแท้ 100% ชนิดด้านพิเศษ สีขาว </t>
  </si>
  <si>
    <t>ทาสีสำหรับฝ้าเพดาน อะคิลิคแท้ 100% ชนิดด้านพิเศษ สีเทา</t>
  </si>
  <si>
    <t xml:space="preserve">กรุทับด้วยฝ้าเพดานอะคูสติก แบบ STAPLE AND GLUE ขนาด 30 X 60 ซม. ปูลายสลับ </t>
  </si>
  <si>
    <t xml:space="preserve"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ติดตั้งบนโครงคร่าวเหล็กชุบสังกะสีมาตรฐาน บุทับหน้าด้วยระบบฉนวนซับเสียง ปิดทับด้านหน้าด้วยกลาสทิชชูสีดำ 
</t>
  </si>
  <si>
    <t xml:space="preserve">บุทับหน้าด้วยระบบฉนวนซับเสียง ปิดทับด้านหน้าด้วยกลาสทิชชูสีดำ </t>
  </si>
  <si>
    <t xml:space="preserve">หลังคา คสล. ผสมน้ำยากันซึม ปรับระดับ ทำผิวขัดมัน </t>
  </si>
  <si>
    <t>FIN แนวตั้ง โดยรอบห้องซ้อมใหญ่</t>
  </si>
  <si>
    <t>ทำสีพ่นสีดำ</t>
  </si>
  <si>
    <t>ฉนวน PU ความหนา 2" พ่นใต้ท้องหลังคา คสล.</t>
  </si>
  <si>
    <t>FIN แนวตั้ง ที่ผนังห้องซ้อมย่อย</t>
  </si>
  <si>
    <r>
      <t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ติดตั้งบนโครงคร่าวเหล็กชุบสังกะสีมาตรฐาน มอก. 863-2532 ตามมาตรฐานผลิตภัณฑ์ ของ GYPROC หรือ SCG หรือ KNAUF หรือผลิตภัณฑ์ที่มีคุณสมบัติเทียบเท่า ทาสีสำหรับฝ้าเพดาน อะคิลิคแท้ 100% ชนิดด้านพิเศษ สีขาว ระบุรหัสภายหลัง</t>
    </r>
    <r>
      <rPr>
        <sz val="11"/>
        <color theme="1"/>
        <rFont val="Cordia New"/>
        <family val="2"/>
      </rPr>
      <t xml:space="preserve"> ของ TOA รุ่น Shield One หรือ  BAYER  หรือ JOTUN หรือผลิตภัณฑ์ที่มีคุณสมบัติเทียบเท่า</t>
    </r>
  </si>
  <si>
    <r>
      <t xml:space="preserve">ฝ้าเพดาน ยิปซั่มบอร์ด </t>
    </r>
    <r>
      <rPr>
        <sz val="11"/>
        <color theme="1"/>
        <rFont val="Cordia New"/>
        <family val="2"/>
      </rPr>
      <t>ทนชื้น ขนาด 1.2 x 2.4 m. ความหนา 9 mm. ชนิดขอบลาด ฉาบรอยต่อเรียบ ติดตั้งบนโครงคร่าวเหล็กชุบสังกะสีทาสีสำหรับฝ้าเพดาน อะคิลิคแท้ 100% ชนิดด้านพิเศษ สีขาว</t>
    </r>
  </si>
  <si>
    <r>
      <t xml:space="preserve">ฝ้าเพดาน ยิปซั่มบอร์ด </t>
    </r>
    <r>
      <rPr>
        <sz val="11"/>
        <color theme="1"/>
        <rFont val="Cordia New"/>
        <family val="2"/>
      </rPr>
      <t>ทนชื้น ขนาด 1.2 x 2.4 m. ความหนา 9 mm. ชนิดขอบลาด ฉาบรอยต่อเรียบ ติดตั้งบนโครงคร่าวเหล็กชุบสังกะสีมาตรฐานทาสีสำหรับฝ้าเพดาน อะคิลิคแท้ 100% ชนิดด้านพิเศษ สีเทา</t>
    </r>
  </si>
  <si>
    <r>
      <t xml:space="preserve">ฝ้าเพดาน ยิปซั่มบอร์ด </t>
    </r>
    <r>
      <rPr>
        <sz val="11"/>
        <color theme="1"/>
        <rFont val="Cordia New"/>
        <family val="2"/>
      </rPr>
      <t>ทนชื้น ขนาด 1.2 x 2.4 m. ความหนา 9 mm. ชนิดขอบลาด ฉาบรอยต่อเรียบ ติดตั้งบนโครงคร่าวเหล็กชุบสังกะสีมาตรฐาน มอก. 863-2532 ตามมาตรฐานผลิตภัณฑ์ ของ GYPROC หรือ SCG หรือ KNAUF หรือผลิตภัณฑ์ที่มีคุณสมบัติเทียบเท่า ทาสีสำหรับฝ้าเพดาน อะคิลิคแท้ 100% ชนิดด้านพิเศษ สีเทา ระบุรหัสภายหลัง ของ TOA  รุ่น Shield One หรือ  BAYER  หรือ JOTUN หรือผลิตภัณฑ์ที่มีคุณสมบัติเทียบเท่า</t>
    </r>
  </si>
  <si>
    <r>
      <t xml:space="preserve"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ติดตั้งบนโครงคร่าวเหล็กชุบสังกะสีมาตรฐาน </t>
    </r>
    <r>
      <rPr>
        <sz val="11"/>
        <color theme="1"/>
        <rFont val="Cordia New"/>
        <family val="2"/>
      </rPr>
      <t xml:space="preserve">
</t>
    </r>
  </si>
  <si>
    <r>
      <t xml:space="preserve">ฝ้าเพดาน ยิปซั่มบอร์ด ขนาด 1.2 x 2.4 m. ความหนา 9 mm. ชนิดขอบลาด ฉาบรอยต่อเรียบ ติดตั้งบนโครงคร่าวเหล็กชุบสังกะสีมาตรฐาน มอก. 863-2532 ตามมาตรฐานผลิตภัณฑ์  ของ GYPROC หรือ SCG หรือ KNAUF หรือผลิตภัณฑ์ที่มีคุณสมบัติเทียบเท่า กรุทับด้วยฝ้าเพดานอะคูสติก แบบ STAPLE AND GLUE ขนาด 30 X 60 ซม. ปูลายสลับ ติดตั้งตามมาตรฐานผู้ผลิต </t>
    </r>
    <r>
      <rPr>
        <sz val="11"/>
        <color theme="1"/>
        <rFont val="Cordia New"/>
        <family val="2"/>
      </rPr>
      <t xml:space="preserve">ของ MITONE หรือ ROGFON หรือ SCG ผลิตภัณฑ์ที่มีคุณสมบัติเทียบเท่า
</t>
    </r>
  </si>
  <si>
    <r>
      <t>ฝ้าเพดานเปลือยโครงสร้างหลังคาเหล็ก เก็บความเรียบร้อยรอยเชื่อมโครงเหล็กทั้งหมด ทำสีพ่น สีน้ำมันกึ่งด้าน ระบุรหัสสีภายหลัง</t>
    </r>
    <r>
      <rPr>
        <sz val="11"/>
        <color theme="1"/>
        <rFont val="Cordia New"/>
        <family val="2"/>
      </rPr>
      <t xml:space="preserve">
</t>
    </r>
  </si>
  <si>
    <r>
      <t xml:space="preserve">ฝ้าเพดานเปลือยโครงสร้างหลังคาเหล็ก เก็บความเรียบร้อยรอยเชื่อมโครงเหล็กทั้งหมด ทำสีพ่น สีน้ำมันกึ่งด้าน ระบุรหัสสีภายหลัง </t>
    </r>
    <r>
      <rPr>
        <sz val="11"/>
        <color theme="1"/>
        <rFont val="Cordia New"/>
        <family val="2"/>
      </rPr>
      <t xml:space="preserve">ของ TOA รุ่น GLIPTON หรือ BAYER รุ่น ​​BEGERSHIELD SUPER GLOSS ENAMEL หรือ JOTUN รุ่น GARDEX ENAMEL หรือผลิตภัณฑ์ที่มีคุณสมบัติเทียบเท่า (สีรองพื้นให้ใช้ของบริษัทผู้ผลิตเดียวกับสีทาทับหน้า โดยเป็นไปตามกรรมวิธีและตามมาตรฐานของบริษัทผู้ผลิตสีนั้นๆ ) 
</t>
    </r>
  </si>
  <si>
    <t>แบบ ปร.6</t>
  </si>
  <si>
    <t>แบบ ปร.5 ก</t>
  </si>
  <si>
    <t>แบบ ปร.5 ข</t>
  </si>
  <si>
    <t>ปร.5 ก</t>
  </si>
  <si>
    <t>ปร.5 ข คุรุภัณฑ์</t>
  </si>
  <si>
    <t>คอนกรีต fc=210 ksc ( ทรงกระบอก )</t>
  </si>
  <si>
    <t>เหล็กข้ออ้อย SD40 ø 32mm</t>
  </si>
  <si>
    <t>เหล็กกลม SR24 ø 6 mm.</t>
  </si>
  <si>
    <t>เหล็กกลม SR24 ø 9 mm.</t>
  </si>
  <si>
    <t>เหล็กข้ออ้อย SD40 ø 12 mm.</t>
  </si>
  <si>
    <t>เหล็กข้ออ้อย SD40 ø 16 mm.</t>
  </si>
  <si>
    <t>เหล็กข้ออ้อย SD40 ø 20 mm.</t>
  </si>
  <si>
    <t>เหล็กข้ออ้อย SD40 ø 25 mm.</t>
  </si>
  <si>
    <t>เหล็กข้ออ้อย SD40 ø 28 mm.</t>
  </si>
  <si>
    <t>เสาเข็มสี่เหลี่ยม 0.35*0.35*L ม. รับน้ำหนักปลอดภัยไม่น้อยกว่า 50 ตัน/ต้น</t>
  </si>
  <si>
    <t>เสาเข็มI.15*3.0m ( ไม่รวมในรายการ-โครงการในอนาคต)</t>
  </si>
  <si>
    <t>งานไม้แบบ</t>
  </si>
  <si>
    <t xml:space="preserve"> ไม้แบบทั่วไป อาคาร 4 ชั้นขึ้นไป ( ใช้ 50%)</t>
  </si>
  <si>
    <t>(*ค่าแรงไม้แบบทั่วไป 5000 ตร.ม. ขึ้นไป)</t>
  </si>
  <si>
    <t>ครุภัณฑ์ งานลิฟต์โดยสาร</t>
  </si>
  <si>
    <t>FACTOR F</t>
  </si>
  <si>
    <t>งานฝังร่อง PVC ที่ผนัง และขอบบัวหยดน้ำ</t>
  </si>
  <si>
    <t>-ร่อง PVC เหลี่ยมรูปตัว U ขนาด 10x10 mm. สีขาว</t>
  </si>
  <si>
    <t xml:space="preserve">ใช้กับบันได้ต่อไปนี้ ST-01 / ST-04 / ST-05 </t>
  </si>
  <si>
    <t>ลิฟต์โดยสารพร้อมอุปกรณ์เพื่อผู้พิการและคนชรา (ไม่รวมในรายการ - โครงการในอนาคต)</t>
  </si>
  <si>
    <t>งานจมูกบันได   เจียรเหลี่ยม + เซาะร่องคอนกรีต 2 เส้น</t>
  </si>
  <si>
    <t>งานจมูกบันได   เจียรเหลี่ยม + เซาะร่องฝังเส้น Stainless 5x5 mm. 2 เส้น</t>
  </si>
  <si>
    <t>ใช้กับบันได้ต่อไปนี้ ST-02 / ST-03 / ST-06 / ST-07</t>
  </si>
  <si>
    <t>แผงกระจกเงา กรุไม้อัดกันชื้น ตีโครง ปิดขอบด้วยสแตนเลสพับ หนา 2 มม. ทำหลืบ บน-ล่าง</t>
  </si>
  <si>
    <t>* งานสัญลักษณ์ FHC ให้รวมอยู่ในค่าแรง บาน D19</t>
  </si>
  <si>
    <t>เต้ารับเดี่ยว ขากลม-ขาแบน 16A มีกราวด์ ม่านนิรภัย</t>
  </si>
  <si>
    <t>Indicator Light</t>
  </si>
  <si>
    <t xml:space="preserve">            </t>
  </si>
  <si>
    <t>ปร.4 จำนวน ….....  แผ่น</t>
  </si>
  <si>
    <t>ปร.5 ก / ปร.5 ข จำนวน 2 แผ่น</t>
  </si>
  <si>
    <t xml:space="preserve">คิดเป็นเงินประมาณ </t>
  </si>
  <si>
    <t>ผนังฉาบเรียบ กรุกระเบื้องแกรนิตเนื้อเดียว ขนาดไม่น้อยกว่า 4.5 x 21 ซม. หนาไม่น้อยกว่า 13มม. โทนสีน้ำตาล เว้นร่อง 5 มม. ตามรายการวัสดุ</t>
  </si>
  <si>
    <t>ผนังฉาบเรียบ เปลือยผิว ตั้งโครงเคร่า บุฉนวน ROCKWOOL ปิดยิปซั่มแบบขอบลาดฉาบเรียบ กรุด้วยวัสดุอะคูสติกฉนวนเส้นใย Polyester Fiber</t>
  </si>
  <si>
    <t>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</si>
</sst>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-* #,##0_-;\-* #,##0_-;_-* &quot;-&quot;??_-;_-@_-"/>
    <numFmt numFmtId="190" formatCode="_(* #,##0_);_(* \(#,##0\);_(* &quot;-&quot;??_);_(@_)"/>
    <numFmt numFmtId="191" formatCode="0.0"/>
    <numFmt numFmtId="192" formatCode="_-* #,##0.0000_-;\-* #,##0.0000_-;_-* &quot;-&quot;??_-;_-@_-"/>
    <numFmt numFmtId="193" formatCode="_-* #,##0.0_-;\-* #,##0.0_-;_-* &quot;-&quot;?_-;_-@_-"/>
    <numFmt numFmtId="194" formatCode="#,##0.0;[Red]\-#,##0.0"/>
    <numFmt numFmtId="195" formatCode="[$-F800]dddd\,\ mmmm\ dd\,\ yyyy"/>
    <numFmt numFmtId="196" formatCode="\t&quot;$&quot;#,##0.00_);[Red]\(\t&quot;$&quot;#,##0.00\)"/>
    <numFmt numFmtId="197" formatCode="_-* #,##0_-;\-* #,##0_-;_-* &quot;-&quot;??_-;_-@"/>
    <numFmt numFmtId="198" formatCode="_-* #,##0.00_-;\-* #,##0.00_-;_-* &quot;-&quot;??_-;_-@"/>
    <numFmt numFmtId="199" formatCode="_-* #,##0.00_-;\-* #,##0.00_-;_-* &quot;-&quot;??.00_-;_-@"/>
    <numFmt numFmtId="200" formatCode="_-* #,##0.000_-;\-* #,##0.000_-;_-* &quot;-&quot;??.0_-;_-@"/>
    <numFmt numFmtId="201" formatCode="_-* #,##0_-;\-* #,##0_-;_-* &quot;-&quot;?_-;_-@_-"/>
    <numFmt numFmtId="202" formatCode="#,##0.00_ ;\-#,##0.00\ "/>
    <numFmt numFmtId="203" formatCode="_-* #,##0.0_-;\-* #,##0.0_-;_-* &quot;-&quot;??_-;_-@_-"/>
    <numFmt numFmtId="204" formatCode="_-* #,##0.00000_-;\-* #,##0.00000_-;_-* &quot;-&quot;??_-;_-@_-"/>
    <numFmt numFmtId="205" formatCode="[$-107041E]d\ mmmm\ yyyy;@"/>
  </numFmts>
  <fonts count="73" x14ac:knownFonts="1">
    <font>
      <sz val="16"/>
      <name val="DilleniaUPC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5"/>
      <name val="DilleniaUPC"/>
      <family val="1"/>
      <charset val="222"/>
    </font>
    <font>
      <sz val="14"/>
      <name val="AngsanaUPC"/>
      <family val="1"/>
      <charset val="222"/>
    </font>
    <font>
      <sz val="16"/>
      <name val="DilleniaUPC"/>
      <family val="1"/>
      <charset val="222"/>
    </font>
    <font>
      <sz val="12"/>
      <name val="Times New Roman"/>
      <family val="1"/>
    </font>
    <font>
      <sz val="10"/>
      <color indexed="8"/>
      <name val="Arial"/>
      <family val="2"/>
      <charset val="222"/>
    </font>
    <font>
      <sz val="10"/>
      <color indexed="9"/>
      <name val="Arial"/>
      <family val="2"/>
      <charset val="222"/>
    </font>
    <font>
      <sz val="10"/>
      <color indexed="20"/>
      <name val="Arial"/>
      <family val="2"/>
      <charset val="222"/>
    </font>
    <font>
      <b/>
      <sz val="10"/>
      <color indexed="52"/>
      <name val="Arial"/>
      <family val="2"/>
      <charset val="222"/>
    </font>
    <font>
      <b/>
      <sz val="10"/>
      <color indexed="9"/>
      <name val="Arial"/>
      <family val="2"/>
      <charset val="222"/>
    </font>
    <font>
      <i/>
      <sz val="10"/>
      <color indexed="23"/>
      <name val="Arial"/>
      <family val="2"/>
      <charset val="222"/>
    </font>
    <font>
      <sz val="10"/>
      <color indexed="17"/>
      <name val="Arial"/>
      <family val="2"/>
      <charset val="222"/>
    </font>
    <font>
      <b/>
      <sz val="15"/>
      <color indexed="56"/>
      <name val="Arial"/>
      <family val="2"/>
      <charset val="222"/>
    </font>
    <font>
      <b/>
      <sz val="13"/>
      <color indexed="56"/>
      <name val="Arial"/>
      <family val="2"/>
      <charset val="222"/>
    </font>
    <font>
      <b/>
      <sz val="11"/>
      <color indexed="56"/>
      <name val="Arial"/>
      <family val="2"/>
      <charset val="222"/>
    </font>
    <font>
      <sz val="10"/>
      <color indexed="62"/>
      <name val="Arial"/>
      <family val="2"/>
      <charset val="222"/>
    </font>
    <font>
      <sz val="10"/>
      <color indexed="52"/>
      <name val="Arial"/>
      <family val="2"/>
      <charset val="222"/>
    </font>
    <font>
      <sz val="10"/>
      <color indexed="60"/>
      <name val="Arial"/>
      <family val="2"/>
      <charset val="222"/>
    </font>
    <font>
      <b/>
      <sz val="10"/>
      <color indexed="63"/>
      <name val="Arial"/>
      <family val="2"/>
      <charset val="222"/>
    </font>
    <font>
      <b/>
      <sz val="18"/>
      <color indexed="56"/>
      <name val="Tahoma"/>
      <family val="2"/>
      <charset val="222"/>
    </font>
    <font>
      <b/>
      <sz val="24"/>
      <name val="AngsanaUPC"/>
      <family val="1"/>
      <charset val="222"/>
    </font>
    <font>
      <sz val="10"/>
      <color indexed="10"/>
      <name val="Arial"/>
      <family val="2"/>
      <charset val="22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6"/>
      <name val="DilleniaUPC"/>
      <family val="1"/>
    </font>
    <font>
      <sz val="16"/>
      <name val="DilleniaUPC"/>
      <family val="1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</font>
    <font>
      <sz val="16"/>
      <name val="CordiaUPC"/>
      <family val="2"/>
      <charset val="222"/>
    </font>
    <font>
      <sz val="14"/>
      <name val="BrowalliaUPC"/>
      <family val="2"/>
    </font>
    <font>
      <sz val="16"/>
      <color rgb="FF000000"/>
      <name val="DilleniaUPC"/>
      <family val="1"/>
    </font>
    <font>
      <b/>
      <sz val="13"/>
      <color theme="1"/>
      <name val="Cordia New"/>
      <family val="2"/>
    </font>
    <font>
      <sz val="16"/>
      <color rgb="FF000000"/>
      <name val="Cordia New"/>
      <family val="2"/>
    </font>
    <font>
      <sz val="13"/>
      <color theme="1"/>
      <name val="Cordia New"/>
      <family val="2"/>
    </font>
    <font>
      <sz val="16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sz val="13"/>
      <color rgb="FF000000"/>
      <name val="Cordia New"/>
      <family val="2"/>
    </font>
    <font>
      <sz val="8"/>
      <name val="DilleniaUPC"/>
      <family val="1"/>
    </font>
    <font>
      <sz val="13"/>
      <color indexed="8"/>
      <name val="Cordia New"/>
      <family val="2"/>
    </font>
    <font>
      <sz val="10"/>
      <color rgb="FF000000"/>
      <name val="Arial"/>
      <family val="2"/>
    </font>
    <font>
      <sz val="13"/>
      <color rgb="FFFF0000"/>
      <name val="Cordia New"/>
      <family val="2"/>
    </font>
    <font>
      <b/>
      <sz val="18"/>
      <name val="Cordia New"/>
      <family val="2"/>
    </font>
    <font>
      <b/>
      <sz val="16"/>
      <name val="Cordia New"/>
      <family val="2"/>
    </font>
    <font>
      <sz val="16"/>
      <color indexed="9"/>
      <name val="Cordia New"/>
      <family val="2"/>
    </font>
    <font>
      <b/>
      <sz val="16"/>
      <color indexed="10"/>
      <name val="Cordia New"/>
      <family val="2"/>
    </font>
    <font>
      <b/>
      <sz val="14"/>
      <name val="Cordia New"/>
      <family val="2"/>
    </font>
    <font>
      <sz val="14"/>
      <color rgb="FFFF0000"/>
      <name val="Cordia New"/>
      <family val="2"/>
    </font>
    <font>
      <sz val="14"/>
      <color rgb="FF233CF9"/>
      <name val="Cordia New"/>
      <family val="2"/>
    </font>
    <font>
      <sz val="14"/>
      <color rgb="FF0070C0"/>
      <name val="Cordia New"/>
      <family val="2"/>
    </font>
    <font>
      <vertAlign val="subscript"/>
      <sz val="14"/>
      <name val="Cordia New"/>
      <family val="2"/>
    </font>
    <font>
      <sz val="16"/>
      <name val="AngsanaUPC"/>
      <family val="1"/>
    </font>
    <font>
      <b/>
      <sz val="16"/>
      <name val="AngsanaUPC"/>
      <family val="1"/>
    </font>
    <font>
      <sz val="16"/>
      <color indexed="9"/>
      <name val="AngsanaUPC"/>
      <family val="1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sz val="11"/>
      <name val="Cordia New"/>
      <family val="2"/>
    </font>
    <font>
      <sz val="11"/>
      <color theme="1"/>
      <name val="Cordia New"/>
      <family val="2"/>
    </font>
    <font>
      <sz val="9"/>
      <name val="Cordia New"/>
      <family val="2"/>
    </font>
    <font>
      <i/>
      <sz val="13"/>
      <name val="Cordia New"/>
      <family val="2"/>
    </font>
    <font>
      <sz val="14"/>
      <name val="BrowalliaUPC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8">
    <xf numFmtId="0" fontId="0" fillId="0" borderId="0"/>
    <xf numFmtId="0" fontId="14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0" fillId="0" borderId="0"/>
    <xf numFmtId="0" fontId="37" fillId="0" borderId="0"/>
    <xf numFmtId="0" fontId="38" fillId="0" borderId="0"/>
    <xf numFmtId="0" fontId="35" fillId="0" borderId="0"/>
    <xf numFmtId="0" fontId="12" fillId="0" borderId="0"/>
    <xf numFmtId="0" fontId="34" fillId="0" borderId="0"/>
    <xf numFmtId="0" fontId="9" fillId="0" borderId="0"/>
    <xf numFmtId="0" fontId="1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3" fontId="30" fillId="0" borderId="9">
      <alignment horizontal="center"/>
    </xf>
    <xf numFmtId="0" fontId="3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8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3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9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7" fillId="0" borderId="0"/>
    <xf numFmtId="0" fontId="42" fillId="0" borderId="0"/>
    <xf numFmtId="0" fontId="6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32" fillId="0" borderId="0"/>
    <xf numFmtId="0" fontId="6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188" fontId="9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41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4">
    <xf numFmtId="0" fontId="0" fillId="0" borderId="0" xfId="0"/>
    <xf numFmtId="188" fontId="43" fillId="0" borderId="0" xfId="106" applyNumberFormat="1" applyFont="1" applyAlignment="1">
      <alignment horizontal="right" vertical="center"/>
    </xf>
    <xf numFmtId="188" fontId="43" fillId="0" borderId="0" xfId="106" applyNumberFormat="1" applyFont="1" applyAlignment="1">
      <alignment horizontal="center" vertical="center"/>
    </xf>
    <xf numFmtId="0" fontId="45" fillId="0" borderId="0" xfId="106" applyFont="1" applyAlignment="1">
      <alignment horizontal="left" vertical="center"/>
    </xf>
    <xf numFmtId="190" fontId="43" fillId="0" borderId="0" xfId="106" applyNumberFormat="1" applyFont="1" applyAlignment="1">
      <alignment vertical="center"/>
    </xf>
    <xf numFmtId="0" fontId="43" fillId="0" borderId="0" xfId="106" applyFont="1" applyAlignment="1">
      <alignment vertical="center"/>
    </xf>
    <xf numFmtId="188" fontId="43" fillId="0" borderId="0" xfId="106" applyNumberFormat="1" applyFont="1" applyAlignment="1">
      <alignment vertical="center"/>
    </xf>
    <xf numFmtId="197" fontId="43" fillId="0" borderId="0" xfId="106" applyNumberFormat="1" applyFont="1" applyAlignment="1">
      <alignment vertical="center"/>
    </xf>
    <xf numFmtId="0" fontId="48" fillId="0" borderId="0" xfId="69" applyFont="1" applyAlignment="1">
      <alignment vertical="center"/>
    </xf>
    <xf numFmtId="0" fontId="47" fillId="0" borderId="0" xfId="69" applyFont="1" applyAlignment="1">
      <alignment vertical="center"/>
    </xf>
    <xf numFmtId="0" fontId="48" fillId="0" borderId="0" xfId="69" applyFont="1" applyAlignment="1">
      <alignment horizontal="center" vertical="center"/>
    </xf>
    <xf numFmtId="0" fontId="48" fillId="0" borderId="13" xfId="91" applyFont="1" applyBorder="1" applyAlignment="1">
      <alignment horizontal="left" vertical="center"/>
    </xf>
    <xf numFmtId="0" fontId="47" fillId="0" borderId="14" xfId="69" applyFont="1" applyBorder="1" applyAlignment="1">
      <alignment vertical="center"/>
    </xf>
    <xf numFmtId="0" fontId="47" fillId="0" borderId="12" xfId="69" applyFont="1" applyBorder="1" applyAlignment="1">
      <alignment horizontal="center" vertical="center"/>
    </xf>
    <xf numFmtId="0" fontId="47" fillId="0" borderId="16" xfId="91" applyFont="1" applyBorder="1" applyAlignment="1">
      <alignment horizontal="center" vertical="center"/>
    </xf>
    <xf numFmtId="0" fontId="47" fillId="0" borderId="17" xfId="69" applyFont="1" applyBorder="1" applyAlignment="1">
      <alignment vertical="center"/>
    </xf>
    <xf numFmtId="0" fontId="47" fillId="0" borderId="15" xfId="69" applyFont="1" applyBorder="1" applyAlignment="1">
      <alignment horizontal="center" vertical="center"/>
    </xf>
    <xf numFmtId="43" fontId="47" fillId="0" borderId="15" xfId="30" applyFont="1" applyFill="1" applyBorder="1" applyAlignment="1">
      <alignment vertical="top"/>
    </xf>
    <xf numFmtId="43" fontId="47" fillId="0" borderId="15" xfId="30" applyFont="1" applyFill="1" applyBorder="1" applyAlignment="1">
      <alignment horizontal="left" vertical="top"/>
    </xf>
    <xf numFmtId="43" fontId="47" fillId="0" borderId="15" xfId="30" applyFont="1" applyFill="1" applyBorder="1" applyAlignment="1">
      <alignment horizontal="center" vertical="top"/>
    </xf>
    <xf numFmtId="0" fontId="47" fillId="0" borderId="0" xfId="69" applyFont="1" applyAlignment="1">
      <alignment horizontal="center" vertical="center"/>
    </xf>
    <xf numFmtId="43" fontId="10" fillId="0" borderId="15" xfId="30" applyFont="1" applyFill="1" applyBorder="1" applyAlignment="1">
      <alignment horizontal="center" vertical="center"/>
    </xf>
    <xf numFmtId="43" fontId="47" fillId="0" borderId="15" xfId="30" quotePrefix="1" applyFont="1" applyFill="1" applyBorder="1" applyAlignment="1">
      <alignment vertical="top"/>
    </xf>
    <xf numFmtId="43" fontId="47" fillId="0" borderId="16" xfId="30" applyFont="1" applyFill="1" applyBorder="1" applyAlignment="1">
      <alignment vertical="top"/>
    </xf>
    <xf numFmtId="43" fontId="47" fillId="0" borderId="30" xfId="30" applyFont="1" applyFill="1" applyBorder="1" applyAlignment="1">
      <alignment vertical="top"/>
    </xf>
    <xf numFmtId="43" fontId="47" fillId="0" borderId="30" xfId="30" applyFont="1" applyFill="1" applyBorder="1" applyAlignment="1">
      <alignment horizontal="center" vertical="top"/>
    </xf>
    <xf numFmtId="43" fontId="47" fillId="0" borderId="23" xfId="30" applyFont="1" applyFill="1" applyBorder="1" applyAlignment="1">
      <alignment vertical="top"/>
    </xf>
    <xf numFmtId="43" fontId="47" fillId="0" borderId="23" xfId="30" applyFont="1" applyFill="1" applyBorder="1" applyAlignment="1">
      <alignment horizontal="center" vertical="top"/>
    </xf>
    <xf numFmtId="43" fontId="47" fillId="0" borderId="0" xfId="30" applyFont="1" applyFill="1" applyBorder="1" applyAlignment="1">
      <alignment vertical="top"/>
    </xf>
    <xf numFmtId="43" fontId="47" fillId="0" borderId="0" xfId="30" applyFont="1" applyFill="1" applyBorder="1" applyAlignment="1">
      <alignment horizontal="center" vertical="top"/>
    </xf>
    <xf numFmtId="43" fontId="47" fillId="0" borderId="12" xfId="30" applyFont="1" applyFill="1" applyBorder="1" applyAlignment="1">
      <alignment horizontal="center" vertical="top"/>
    </xf>
    <xf numFmtId="43" fontId="47" fillId="0" borderId="12" xfId="30" applyFont="1" applyFill="1" applyBorder="1" applyAlignment="1">
      <alignment vertical="top"/>
    </xf>
    <xf numFmtId="43" fontId="47" fillId="0" borderId="30" xfId="30" applyFont="1" applyFill="1" applyBorder="1" applyAlignment="1">
      <alignment horizontal="left" vertical="top"/>
    </xf>
    <xf numFmtId="43" fontId="47" fillId="0" borderId="23" xfId="30" applyFont="1" applyFill="1" applyBorder="1" applyAlignment="1">
      <alignment horizontal="left" vertical="top"/>
    </xf>
    <xf numFmtId="189" fontId="48" fillId="0" borderId="0" xfId="69" applyNumberFormat="1" applyFont="1" applyAlignment="1">
      <alignment horizontal="center" vertical="center"/>
    </xf>
    <xf numFmtId="0" fontId="48" fillId="24" borderId="10" xfId="69" applyFont="1" applyFill="1" applyBorder="1" applyAlignment="1">
      <alignment horizontal="center" vertical="center"/>
    </xf>
    <xf numFmtId="188" fontId="48" fillId="0" borderId="22" xfId="74" applyNumberFormat="1" applyFont="1" applyBorder="1" applyAlignment="1">
      <alignment horizontal="center" vertical="center"/>
    </xf>
    <xf numFmtId="189" fontId="48" fillId="0" borderId="22" xfId="69" applyNumberFormat="1" applyFont="1" applyBorder="1" applyAlignment="1">
      <alignment horizontal="center" vertical="center"/>
    </xf>
    <xf numFmtId="0" fontId="48" fillId="0" borderId="22" xfId="69" applyFont="1" applyBorder="1" applyAlignment="1">
      <alignment horizontal="center" vertical="center"/>
    </xf>
    <xf numFmtId="0" fontId="48" fillId="24" borderId="22" xfId="69" applyFont="1" applyFill="1" applyBorder="1" applyAlignment="1">
      <alignment horizontal="center" vertical="center"/>
    </xf>
    <xf numFmtId="189" fontId="47" fillId="0" borderId="12" xfId="54" applyNumberFormat="1" applyFont="1" applyBorder="1" applyAlignment="1">
      <alignment horizontal="center" vertical="center"/>
    </xf>
    <xf numFmtId="43" fontId="47" fillId="0" borderId="12" xfId="54" applyFont="1" applyBorder="1" applyAlignment="1">
      <alignment horizontal="center" vertical="center"/>
    </xf>
    <xf numFmtId="189" fontId="47" fillId="0" borderId="15" xfId="54" applyNumberFormat="1" applyFont="1" applyBorder="1" applyAlignment="1">
      <alignment horizontal="center" vertical="center"/>
    </xf>
    <xf numFmtId="43" fontId="47" fillId="0" borderId="15" xfId="54" applyFont="1" applyBorder="1" applyAlignment="1">
      <alignment horizontal="center" vertical="center"/>
    </xf>
    <xf numFmtId="1" fontId="47" fillId="0" borderId="15" xfId="91" applyNumberFormat="1" applyFont="1" applyBorder="1" applyAlignment="1">
      <alignment horizontal="center" vertical="center"/>
    </xf>
    <xf numFmtId="0" fontId="47" fillId="0" borderId="16" xfId="93" applyFont="1" applyBorder="1" applyAlignment="1">
      <alignment horizontal="left" vertical="center"/>
    </xf>
    <xf numFmtId="43" fontId="10" fillId="0" borderId="15" xfId="30" applyFont="1" applyBorder="1" applyAlignment="1">
      <alignment horizontal="right" vertical="center"/>
    </xf>
    <xf numFmtId="43" fontId="10" fillId="0" borderId="15" xfId="30" applyFont="1" applyBorder="1" applyAlignment="1">
      <alignment horizontal="center"/>
    </xf>
    <xf numFmtId="43" fontId="10" fillId="0" borderId="18" xfId="30" applyFont="1" applyBorder="1" applyAlignment="1">
      <alignment vertical="center"/>
    </xf>
    <xf numFmtId="43" fontId="10" fillId="0" borderId="15" xfId="30" applyFont="1" applyBorder="1" applyAlignment="1">
      <alignment vertical="center"/>
    </xf>
    <xf numFmtId="43" fontId="10" fillId="0" borderId="18" xfId="30" applyFont="1" applyBorder="1" applyAlignment="1">
      <alignment horizontal="center" vertical="center"/>
    </xf>
    <xf numFmtId="43" fontId="10" fillId="0" borderId="15" xfId="30" applyFont="1" applyBorder="1" applyAlignment="1">
      <alignment horizontal="center" vertical="center"/>
    </xf>
    <xf numFmtId="189" fontId="47" fillId="0" borderId="15" xfId="69" applyNumberFormat="1" applyFont="1" applyBorder="1" applyAlignment="1">
      <alignment horizontal="center" vertical="center"/>
    </xf>
    <xf numFmtId="0" fontId="47" fillId="0" borderId="15" xfId="70" applyFont="1" applyBorder="1" applyAlignment="1">
      <alignment horizontal="center" vertical="center"/>
    </xf>
    <xf numFmtId="192" fontId="47" fillId="0" borderId="18" xfId="94" applyNumberFormat="1" applyFont="1" applyBorder="1" applyAlignment="1">
      <alignment horizontal="center" vertical="center"/>
    </xf>
    <xf numFmtId="0" fontId="47" fillId="0" borderId="16" xfId="92" applyFont="1" applyBorder="1" applyAlignment="1">
      <alignment vertical="center"/>
    </xf>
    <xf numFmtId="43" fontId="10" fillId="0" borderId="17" xfId="30" applyFont="1" applyFill="1" applyBorder="1" applyAlignment="1">
      <alignment horizontal="center" vertical="center"/>
    </xf>
    <xf numFmtId="193" fontId="47" fillId="0" borderId="17" xfId="93" applyNumberFormat="1" applyFont="1" applyBorder="1" applyAlignment="1">
      <alignment vertical="center"/>
    </xf>
    <xf numFmtId="0" fontId="47" fillId="0" borderId="0" xfId="70" applyFont="1" applyAlignment="1">
      <alignment horizontal="center" vertical="center"/>
    </xf>
    <xf numFmtId="0" fontId="47" fillId="0" borderId="0" xfId="93" applyFont="1" applyAlignment="1">
      <alignment horizontal="center" vertical="center"/>
    </xf>
    <xf numFmtId="0" fontId="47" fillId="0" borderId="0" xfId="93" applyFont="1" applyAlignment="1">
      <alignment vertical="center"/>
    </xf>
    <xf numFmtId="193" fontId="47" fillId="0" borderId="0" xfId="74" applyNumberFormat="1" applyFont="1"/>
    <xf numFmtId="189" fontId="51" fillId="0" borderId="0" xfId="110" applyNumberFormat="1" applyFont="1" applyFill="1" applyBorder="1" applyAlignment="1">
      <alignment horizontal="center" vertical="center"/>
    </xf>
    <xf numFmtId="0" fontId="47" fillId="0" borderId="0" xfId="111" applyFont="1" applyAlignment="1">
      <alignment horizontal="center" vertical="center"/>
    </xf>
    <xf numFmtId="189" fontId="47" fillId="0" borderId="0" xfId="110" applyNumberFormat="1" applyFont="1" applyFill="1" applyBorder="1" applyAlignment="1">
      <alignment horizontal="center" vertical="center"/>
    </xf>
    <xf numFmtId="189" fontId="47" fillId="0" borderId="0" xfId="112" applyNumberFormat="1" applyFont="1" applyAlignment="1">
      <alignment horizontal="center"/>
    </xf>
    <xf numFmtId="43" fontId="47" fillId="0" borderId="0" xfId="110" applyFont="1" applyFill="1" applyBorder="1" applyAlignment="1">
      <alignment horizontal="center" vertical="center"/>
    </xf>
    <xf numFmtId="190" fontId="47" fillId="0" borderId="0" xfId="55" applyNumberFormat="1" applyFont="1" applyFill="1" applyBorder="1" applyAlignment="1">
      <alignment horizontal="center" vertical="center"/>
    </xf>
    <xf numFmtId="201" fontId="47" fillId="0" borderId="0" xfId="70" applyNumberFormat="1" applyFont="1" applyAlignment="1">
      <alignment horizontal="center" vertical="center"/>
    </xf>
    <xf numFmtId="189" fontId="47" fillId="0" borderId="0" xfId="69" applyNumberFormat="1" applyFont="1" applyAlignment="1">
      <alignment horizontal="center" vertical="center"/>
    </xf>
    <xf numFmtId="0" fontId="47" fillId="0" borderId="19" xfId="70" applyFont="1" applyBorder="1" applyAlignment="1">
      <alignment horizontal="center" vertical="center"/>
    </xf>
    <xf numFmtId="0" fontId="47" fillId="0" borderId="31" xfId="93" applyFont="1" applyBorder="1" applyAlignment="1">
      <alignment horizontal="left" vertical="center"/>
    </xf>
    <xf numFmtId="193" fontId="47" fillId="0" borderId="32" xfId="93" applyNumberFormat="1" applyFont="1" applyBorder="1" applyAlignment="1">
      <alignment vertical="center"/>
    </xf>
    <xf numFmtId="43" fontId="10" fillId="0" borderId="19" xfId="30" applyFont="1" applyFill="1" applyBorder="1" applyAlignment="1">
      <alignment horizontal="center" vertical="center"/>
    </xf>
    <xf numFmtId="43" fontId="10" fillId="0" borderId="32" xfId="30" applyFont="1" applyFill="1" applyBorder="1" applyAlignment="1">
      <alignment horizontal="center" vertical="center"/>
    </xf>
    <xf numFmtId="0" fontId="47" fillId="0" borderId="19" xfId="69" applyFont="1" applyBorder="1" applyAlignment="1">
      <alignment horizontal="center" vertical="center"/>
    </xf>
    <xf numFmtId="0" fontId="47" fillId="0" borderId="30" xfId="70" applyFont="1" applyBorder="1" applyAlignment="1">
      <alignment horizontal="center" vertical="center"/>
    </xf>
    <xf numFmtId="43" fontId="10" fillId="0" borderId="30" xfId="30" applyFont="1" applyFill="1" applyBorder="1" applyAlignment="1">
      <alignment horizontal="center" vertical="center"/>
    </xf>
    <xf numFmtId="43" fontId="47" fillId="0" borderId="30" xfId="69" applyNumberFormat="1" applyFont="1" applyBorder="1" applyAlignment="1">
      <alignment horizontal="center" vertical="center"/>
    </xf>
    <xf numFmtId="43" fontId="47" fillId="0" borderId="22" xfId="30" applyFont="1" applyFill="1" applyBorder="1" applyAlignment="1">
      <alignment horizontal="center" vertical="top"/>
    </xf>
    <xf numFmtId="43" fontId="48" fillId="0" borderId="0" xfId="30" applyFont="1" applyFill="1" applyAlignment="1">
      <alignment horizontal="right" vertical="top"/>
    </xf>
    <xf numFmtId="43" fontId="48" fillId="0" borderId="0" xfId="30" applyFont="1" applyFill="1" applyAlignment="1">
      <alignment vertical="top"/>
    </xf>
    <xf numFmtId="0" fontId="48" fillId="0" borderId="0" xfId="69" applyFont="1" applyFill="1" applyAlignment="1">
      <alignment vertical="top"/>
    </xf>
    <xf numFmtId="43" fontId="47" fillId="0" borderId="0" xfId="30" applyFont="1" applyFill="1" applyAlignment="1">
      <alignment vertical="top"/>
    </xf>
    <xf numFmtId="43" fontId="48" fillId="0" borderId="0" xfId="30" applyFont="1" applyFill="1" applyAlignment="1">
      <alignment horizontal="center" vertical="top"/>
    </xf>
    <xf numFmtId="43" fontId="47" fillId="0" borderId="0" xfId="30" applyFont="1" applyFill="1" applyAlignment="1">
      <alignment horizontal="left" vertical="top"/>
    </xf>
    <xf numFmtId="43" fontId="48" fillId="0" borderId="0" xfId="30" applyFont="1" applyFill="1" applyAlignment="1">
      <alignment horizontal="left" vertical="top"/>
    </xf>
    <xf numFmtId="43" fontId="48" fillId="0" borderId="10" xfId="30" applyFont="1" applyFill="1" applyBorder="1" applyAlignment="1">
      <alignment horizontal="center" vertical="top"/>
    </xf>
    <xf numFmtId="0" fontId="47" fillId="0" borderId="0" xfId="69" applyFont="1" applyFill="1" applyAlignment="1">
      <alignment vertical="top"/>
    </xf>
    <xf numFmtId="43" fontId="48" fillId="0" borderId="11" xfId="30" applyFont="1" applyFill="1" applyBorder="1" applyAlignment="1">
      <alignment horizontal="center" vertical="top"/>
    </xf>
    <xf numFmtId="43" fontId="48" fillId="0" borderId="13" xfId="30" applyFont="1" applyFill="1" applyBorder="1" applyAlignment="1">
      <alignment horizontal="left" vertical="top"/>
    </xf>
    <xf numFmtId="43" fontId="47" fillId="0" borderId="14" xfId="30" applyFont="1" applyFill="1" applyBorder="1" applyAlignment="1">
      <alignment vertical="top"/>
    </xf>
    <xf numFmtId="43" fontId="47" fillId="0" borderId="16" xfId="30" applyFont="1" applyFill="1" applyBorder="1" applyAlignment="1">
      <alignment horizontal="left" vertical="top"/>
    </xf>
    <xf numFmtId="43" fontId="47" fillId="0" borderId="16" xfId="30" applyFont="1" applyFill="1" applyBorder="1" applyAlignment="1">
      <alignment horizontal="center" vertical="top"/>
    </xf>
    <xf numFmtId="43" fontId="47" fillId="0" borderId="17" xfId="30" applyFont="1" applyFill="1" applyBorder="1" applyAlignment="1">
      <alignment vertical="top"/>
    </xf>
    <xf numFmtId="43" fontId="47" fillId="0" borderId="18" xfId="30" applyFont="1" applyFill="1" applyBorder="1" applyAlignment="1">
      <alignment horizontal="left" vertical="top"/>
    </xf>
    <xf numFmtId="43" fontId="48" fillId="0" borderId="17" xfId="30" applyFont="1" applyFill="1" applyBorder="1" applyAlignment="1">
      <alignment vertical="top"/>
    </xf>
    <xf numFmtId="43" fontId="48" fillId="0" borderId="18" xfId="30" applyFont="1" applyFill="1" applyBorder="1" applyAlignment="1">
      <alignment horizontal="left" vertical="top"/>
    </xf>
    <xf numFmtId="43" fontId="47" fillId="0" borderId="17" xfId="30" applyFont="1" applyFill="1" applyBorder="1" applyAlignment="1">
      <alignment horizontal="left" vertical="top"/>
    </xf>
    <xf numFmtId="43" fontId="47" fillId="0" borderId="36" xfId="30" applyFont="1" applyFill="1" applyBorder="1" applyAlignment="1">
      <alignment horizontal="left" vertical="top"/>
    </xf>
    <xf numFmtId="43" fontId="47" fillId="0" borderId="33" xfId="30" applyFont="1" applyFill="1" applyBorder="1" applyAlignment="1">
      <alignment horizontal="left" vertical="top"/>
    </xf>
    <xf numFmtId="43" fontId="47" fillId="0" borderId="34" xfId="30" applyFont="1" applyFill="1" applyBorder="1" applyAlignment="1">
      <alignment horizontal="left" vertical="top"/>
    </xf>
    <xf numFmtId="43" fontId="48" fillId="0" borderId="36" xfId="30" applyFont="1" applyFill="1" applyBorder="1" applyAlignment="1">
      <alignment horizontal="left" vertical="top"/>
    </xf>
    <xf numFmtId="43" fontId="47" fillId="0" borderId="33" xfId="30" applyFont="1" applyFill="1" applyBorder="1" applyAlignment="1">
      <alignment horizontal="left" vertical="top" wrapText="1"/>
    </xf>
    <xf numFmtId="43" fontId="47" fillId="0" borderId="34" xfId="30" applyFont="1" applyFill="1" applyBorder="1" applyAlignment="1">
      <alignment horizontal="left" vertical="top" wrapText="1"/>
    </xf>
    <xf numFmtId="43" fontId="47" fillId="0" borderId="16" xfId="30" applyFont="1" applyFill="1" applyBorder="1" applyAlignment="1">
      <alignment horizontal="left" vertical="top" wrapText="1"/>
    </xf>
    <xf numFmtId="43" fontId="47" fillId="0" borderId="17" xfId="30" applyFont="1" applyFill="1" applyBorder="1" applyAlignment="1">
      <alignment horizontal="left" vertical="top" wrapText="1"/>
    </xf>
    <xf numFmtId="43" fontId="47" fillId="0" borderId="18" xfId="30" applyFont="1" applyFill="1" applyBorder="1" applyAlignment="1">
      <alignment vertical="top"/>
    </xf>
    <xf numFmtId="43" fontId="47" fillId="0" borderId="19" xfId="30" applyFont="1" applyFill="1" applyBorder="1" applyAlignment="1">
      <alignment vertical="top"/>
    </xf>
    <xf numFmtId="43" fontId="47" fillId="0" borderId="19" xfId="30" applyFont="1" applyFill="1" applyBorder="1" applyAlignment="1">
      <alignment horizontal="center" vertical="top"/>
    </xf>
    <xf numFmtId="43" fontId="47" fillId="0" borderId="71" xfId="30" applyFont="1" applyFill="1" applyBorder="1" applyAlignment="1">
      <alignment horizontal="center" vertical="top"/>
    </xf>
    <xf numFmtId="43" fontId="48" fillId="0" borderId="72" xfId="30" applyFont="1" applyFill="1" applyBorder="1" applyAlignment="1">
      <alignment horizontal="left" vertical="top"/>
    </xf>
    <xf numFmtId="43" fontId="47" fillId="0" borderId="39" xfId="30" applyFont="1" applyFill="1" applyBorder="1" applyAlignment="1">
      <alignment horizontal="center" vertical="top"/>
    </xf>
    <xf numFmtId="43" fontId="47" fillId="0" borderId="36" xfId="30" applyFont="1" applyFill="1" applyBorder="1" applyAlignment="1">
      <alignment vertical="top"/>
    </xf>
    <xf numFmtId="43" fontId="47" fillId="0" borderId="36" xfId="30" applyFont="1" applyFill="1" applyBorder="1" applyAlignment="1">
      <alignment horizontal="center" vertical="top"/>
    </xf>
    <xf numFmtId="43" fontId="47" fillId="0" borderId="72" xfId="30" applyFont="1" applyFill="1" applyBorder="1" applyAlignment="1">
      <alignment vertical="top"/>
    </xf>
    <xf numFmtId="43" fontId="47" fillId="0" borderId="33" xfId="30" applyFont="1" applyFill="1" applyBorder="1" applyAlignment="1">
      <alignment horizontal="center" vertical="top"/>
    </xf>
    <xf numFmtId="43" fontId="47" fillId="0" borderId="33" xfId="30" applyFont="1" applyFill="1" applyBorder="1" applyAlignment="1">
      <alignment vertical="top"/>
    </xf>
    <xf numFmtId="43" fontId="47" fillId="0" borderId="34" xfId="30" applyFont="1" applyFill="1" applyBorder="1" applyAlignment="1">
      <alignment vertical="top"/>
    </xf>
    <xf numFmtId="189" fontId="47" fillId="0" borderId="0" xfId="0" applyNumberFormat="1" applyFont="1" applyFill="1" applyAlignment="1">
      <alignment horizontal="center" vertical="top"/>
    </xf>
    <xf numFmtId="189" fontId="47" fillId="0" borderId="0" xfId="92" applyNumberFormat="1" applyFont="1" applyFill="1" applyAlignment="1">
      <alignment horizontal="left" vertical="top"/>
    </xf>
    <xf numFmtId="189" fontId="47" fillId="0" borderId="0" xfId="92" applyNumberFormat="1" applyFont="1" applyFill="1" applyAlignment="1">
      <alignment vertical="top"/>
    </xf>
    <xf numFmtId="189" fontId="47" fillId="0" borderId="0" xfId="0" applyNumberFormat="1" applyFont="1" applyFill="1" applyAlignment="1">
      <alignment vertical="top"/>
    </xf>
    <xf numFmtId="0" fontId="47" fillId="0" borderId="0" xfId="69" applyFont="1" applyFill="1" applyAlignment="1">
      <alignment horizontal="left" vertical="top"/>
    </xf>
    <xf numFmtId="0" fontId="47" fillId="0" borderId="0" xfId="69" applyFont="1" applyFill="1" applyAlignment="1">
      <alignment horizontal="center" vertical="top"/>
    </xf>
    <xf numFmtId="188" fontId="43" fillId="0" borderId="0" xfId="106" applyNumberFormat="1" applyFont="1" applyFill="1" applyAlignment="1">
      <alignment horizontal="right" vertical="center"/>
    </xf>
    <xf numFmtId="188" fontId="43" fillId="0" borderId="0" xfId="106" applyNumberFormat="1" applyFont="1" applyFill="1" applyAlignment="1">
      <alignment horizontal="center" vertical="center"/>
    </xf>
    <xf numFmtId="0" fontId="45" fillId="0" borderId="0" xfId="106" applyFont="1" applyFill="1" applyAlignment="1">
      <alignment horizontal="left" vertical="center"/>
    </xf>
    <xf numFmtId="190" fontId="43" fillId="0" borderId="0" xfId="106" applyNumberFormat="1" applyFont="1" applyFill="1" applyAlignment="1">
      <alignment vertical="center"/>
    </xf>
    <xf numFmtId="0" fontId="43" fillId="0" borderId="0" xfId="106" applyFont="1" applyFill="1" applyAlignment="1">
      <alignment vertical="center"/>
    </xf>
    <xf numFmtId="0" fontId="49" fillId="0" borderId="0" xfId="106" applyFont="1" applyFill="1"/>
    <xf numFmtId="188" fontId="43" fillId="0" borderId="0" xfId="106" applyNumberFormat="1" applyFont="1" applyFill="1" applyAlignment="1">
      <alignment vertical="center"/>
    </xf>
    <xf numFmtId="0" fontId="45" fillId="0" borderId="0" xfId="106" applyFont="1" applyFill="1" applyAlignment="1">
      <alignment vertical="center"/>
    </xf>
    <xf numFmtId="197" fontId="43" fillId="0" borderId="0" xfId="106" applyNumberFormat="1" applyFont="1" applyFill="1" applyAlignment="1">
      <alignment vertical="center"/>
    </xf>
    <xf numFmtId="0" fontId="43" fillId="0" borderId="0" xfId="106" applyFont="1" applyFill="1" applyAlignment="1">
      <alignment horizontal="center" vertical="center"/>
    </xf>
    <xf numFmtId="188" fontId="43" fillId="0" borderId="62" xfId="106" applyNumberFormat="1" applyFont="1" applyFill="1" applyBorder="1" applyAlignment="1">
      <alignment horizontal="center" vertical="center"/>
    </xf>
    <xf numFmtId="197" fontId="43" fillId="0" borderId="62" xfId="106" applyNumberFormat="1" applyFont="1" applyFill="1" applyBorder="1" applyAlignment="1">
      <alignment horizontal="center" vertical="center"/>
    </xf>
    <xf numFmtId="0" fontId="43" fillId="0" borderId="62" xfId="106" applyFont="1" applyFill="1" applyBorder="1" applyAlignment="1">
      <alignment horizontal="center" vertical="center"/>
    </xf>
    <xf numFmtId="0" fontId="45" fillId="0" borderId="66" xfId="106" applyFont="1" applyFill="1" applyBorder="1" applyAlignment="1">
      <alignment horizontal="center" vertical="center"/>
    </xf>
    <xf numFmtId="0" fontId="43" fillId="0" borderId="67" xfId="106" applyFont="1" applyFill="1" applyBorder="1" applyAlignment="1">
      <alignment horizontal="left" vertical="center"/>
    </xf>
    <xf numFmtId="0" fontId="45" fillId="0" borderId="68" xfId="106" applyFont="1" applyFill="1" applyBorder="1" applyAlignment="1">
      <alignment vertical="center"/>
    </xf>
    <xf numFmtId="197" fontId="45" fillId="0" borderId="66" xfId="106" applyNumberFormat="1" applyFont="1" applyFill="1" applyBorder="1" applyAlignment="1">
      <alignment vertical="center"/>
    </xf>
    <xf numFmtId="197" fontId="45" fillId="0" borderId="66" xfId="106" applyNumberFormat="1" applyFont="1" applyFill="1" applyBorder="1" applyAlignment="1">
      <alignment horizontal="center" vertical="center"/>
    </xf>
    <xf numFmtId="198" fontId="45" fillId="0" borderId="66" xfId="106" applyNumberFormat="1" applyFont="1" applyFill="1" applyBorder="1" applyAlignment="1">
      <alignment vertical="center"/>
    </xf>
    <xf numFmtId="0" fontId="45" fillId="0" borderId="54" xfId="106" applyFont="1" applyFill="1" applyBorder="1" applyAlignment="1">
      <alignment horizontal="center" vertical="center"/>
    </xf>
    <xf numFmtId="0" fontId="45" fillId="0" borderId="69" xfId="106" applyFont="1" applyFill="1" applyBorder="1" applyAlignment="1">
      <alignment horizontal="center" vertical="center"/>
    </xf>
    <xf numFmtId="0" fontId="45" fillId="0" borderId="51" xfId="106" applyFont="1" applyFill="1" applyBorder="1" applyAlignment="1">
      <alignment horizontal="center" vertical="center"/>
    </xf>
    <xf numFmtId="0" fontId="45" fillId="0" borderId="70" xfId="106" applyFont="1" applyFill="1" applyBorder="1" applyAlignment="1">
      <alignment vertical="center"/>
    </xf>
    <xf numFmtId="197" fontId="45" fillId="0" borderId="54" xfId="106" applyNumberFormat="1" applyFont="1" applyFill="1" applyBorder="1" applyAlignment="1">
      <alignment vertical="center"/>
    </xf>
    <xf numFmtId="198" fontId="45" fillId="0" borderId="54" xfId="106" applyNumberFormat="1" applyFont="1" applyFill="1" applyBorder="1" applyAlignment="1">
      <alignment vertical="center"/>
    </xf>
    <xf numFmtId="198" fontId="45" fillId="0" borderId="54" xfId="106" applyNumberFormat="1" applyFont="1" applyFill="1" applyBorder="1" applyAlignment="1">
      <alignment horizontal="center" vertical="center"/>
    </xf>
    <xf numFmtId="198" fontId="47" fillId="0" borderId="54" xfId="106" applyNumberFormat="1" applyFont="1" applyFill="1" applyBorder="1" applyAlignment="1">
      <alignment vertical="center"/>
    </xf>
    <xf numFmtId="199" fontId="45" fillId="0" borderId="54" xfId="106" applyNumberFormat="1" applyFont="1" applyFill="1" applyBorder="1" applyAlignment="1">
      <alignment vertical="center"/>
    </xf>
    <xf numFmtId="197" fontId="45" fillId="0" borderId="0" xfId="106" applyNumberFormat="1" applyFont="1" applyFill="1" applyAlignment="1">
      <alignment vertical="center"/>
    </xf>
    <xf numFmtId="1" fontId="43" fillId="0" borderId="54" xfId="106" applyNumberFormat="1" applyFont="1" applyFill="1" applyBorder="1" applyAlignment="1">
      <alignment horizontal="center"/>
    </xf>
    <xf numFmtId="200" fontId="45" fillId="0" borderId="54" xfId="106" applyNumberFormat="1" applyFont="1" applyFill="1" applyBorder="1" applyAlignment="1">
      <alignment vertical="center"/>
    </xf>
    <xf numFmtId="0" fontId="43" fillId="0" borderId="51" xfId="106" applyFont="1" applyFill="1" applyBorder="1" applyAlignment="1">
      <alignment horizontal="center" vertical="center"/>
    </xf>
    <xf numFmtId="0" fontId="43" fillId="0" borderId="70" xfId="106" applyFont="1" applyFill="1" applyBorder="1" applyAlignment="1">
      <alignment horizontal="center" vertical="center"/>
    </xf>
    <xf numFmtId="0" fontId="45" fillId="0" borderId="51" xfId="106" applyFont="1" applyFill="1" applyBorder="1" applyAlignment="1">
      <alignment horizontal="left"/>
    </xf>
    <xf numFmtId="198" fontId="45" fillId="0" borderId="54" xfId="106" applyNumberFormat="1" applyFont="1" applyFill="1" applyBorder="1"/>
    <xf numFmtId="0" fontId="43" fillId="0" borderId="69" xfId="106" applyFont="1" applyFill="1" applyBorder="1" applyAlignment="1">
      <alignment horizontal="center"/>
    </xf>
    <xf numFmtId="198" fontId="47" fillId="0" borderId="54" xfId="106" applyNumberFormat="1" applyFont="1" applyFill="1" applyBorder="1"/>
    <xf numFmtId="0" fontId="45" fillId="0" borderId="69" xfId="106" applyFont="1" applyFill="1" applyBorder="1" applyAlignment="1">
      <alignment horizontal="left" vertical="center"/>
    </xf>
    <xf numFmtId="0" fontId="45" fillId="0" borderId="70" xfId="106" applyFont="1" applyFill="1" applyBorder="1" applyAlignment="1">
      <alignment horizontal="center" vertical="center"/>
    </xf>
    <xf numFmtId="191" fontId="45" fillId="0" borderId="51" xfId="106" applyNumberFormat="1" applyFont="1" applyFill="1" applyBorder="1" applyAlignment="1">
      <alignment horizontal="center" vertical="center"/>
    </xf>
    <xf numFmtId="191" fontId="45" fillId="0" borderId="70" xfId="106" applyNumberFormat="1" applyFont="1" applyFill="1" applyBorder="1" applyAlignment="1">
      <alignment horizontal="center" vertical="center"/>
    </xf>
    <xf numFmtId="198" fontId="45" fillId="0" borderId="54" xfId="106" applyNumberFormat="1" applyFont="1" applyFill="1" applyBorder="1" applyAlignment="1">
      <alignment horizontal="right"/>
    </xf>
    <xf numFmtId="0" fontId="45" fillId="0" borderId="74" xfId="106" applyFont="1" applyFill="1" applyBorder="1" applyAlignment="1">
      <alignment vertical="center"/>
    </xf>
    <xf numFmtId="0" fontId="45" fillId="0" borderId="75" xfId="106" applyFont="1" applyFill="1" applyBorder="1" applyAlignment="1">
      <alignment horizontal="left" vertical="center"/>
    </xf>
    <xf numFmtId="0" fontId="45" fillId="0" borderId="52" xfId="106" applyFont="1" applyFill="1" applyBorder="1" applyAlignment="1">
      <alignment horizontal="left"/>
    </xf>
    <xf numFmtId="0" fontId="45" fillId="0" borderId="76" xfId="106" applyFont="1" applyFill="1" applyBorder="1" applyAlignment="1">
      <alignment vertical="center"/>
    </xf>
    <xf numFmtId="198" fontId="45" fillId="0" borderId="74" xfId="106" applyNumberFormat="1" applyFont="1" applyFill="1" applyBorder="1"/>
    <xf numFmtId="198" fontId="45" fillId="0" borderId="74" xfId="106" applyNumberFormat="1" applyFont="1" applyFill="1" applyBorder="1" applyAlignment="1">
      <alignment horizontal="center"/>
    </xf>
    <xf numFmtId="198" fontId="45" fillId="0" borderId="74" xfId="106" applyNumberFormat="1" applyFont="1" applyFill="1" applyBorder="1" applyAlignment="1">
      <alignment vertical="center"/>
    </xf>
    <xf numFmtId="0" fontId="45" fillId="0" borderId="74" xfId="106" applyFont="1" applyFill="1" applyBorder="1" applyAlignment="1">
      <alignment horizontal="center" vertical="center"/>
    </xf>
    <xf numFmtId="0" fontId="45" fillId="0" borderId="77" xfId="106" applyFont="1" applyFill="1" applyBorder="1" applyAlignment="1">
      <alignment vertical="center"/>
    </xf>
    <xf numFmtId="0" fontId="45" fillId="0" borderId="78" xfId="106" applyFont="1" applyFill="1" applyBorder="1" applyAlignment="1">
      <alignment horizontal="left" vertical="center"/>
    </xf>
    <xf numFmtId="0" fontId="45" fillId="0" borderId="35" xfId="106" applyFont="1" applyFill="1" applyBorder="1" applyAlignment="1">
      <alignment horizontal="left"/>
    </xf>
    <xf numFmtId="0" fontId="45" fillId="0" borderId="79" xfId="106" applyFont="1" applyFill="1" applyBorder="1" applyAlignment="1">
      <alignment vertical="center"/>
    </xf>
    <xf numFmtId="198" fontId="45" fillId="0" borderId="80" xfId="106" applyNumberFormat="1" applyFont="1" applyFill="1" applyBorder="1"/>
    <xf numFmtId="198" fontId="45" fillId="0" borderId="80" xfId="106" applyNumberFormat="1" applyFont="1" applyFill="1" applyBorder="1" applyAlignment="1">
      <alignment horizontal="center"/>
    </xf>
    <xf numFmtId="198" fontId="45" fillId="0" borderId="80" xfId="106" applyNumberFormat="1" applyFont="1" applyFill="1" applyBorder="1" applyAlignment="1">
      <alignment vertical="center"/>
    </xf>
    <xf numFmtId="0" fontId="45" fillId="0" borderId="81" xfId="106" applyFont="1" applyFill="1" applyBorder="1" applyAlignment="1">
      <alignment horizontal="center" vertical="center"/>
    </xf>
    <xf numFmtId="0" fontId="45" fillId="0" borderId="0" xfId="106" applyFont="1" applyFill="1" applyAlignment="1">
      <alignment horizontal="center" vertical="center"/>
    </xf>
    <xf numFmtId="43" fontId="47" fillId="0" borderId="15" xfId="30" applyFont="1" applyFill="1" applyBorder="1" applyAlignment="1">
      <alignment horizontal="center" vertical="center"/>
    </xf>
    <xf numFmtId="43" fontId="47" fillId="0" borderId="15" xfId="30" applyFont="1" applyFill="1" applyBorder="1" applyAlignment="1">
      <alignment vertical="center"/>
    </xf>
    <xf numFmtId="43" fontId="47" fillId="0" borderId="15" xfId="30" applyFont="1" applyFill="1" applyBorder="1" applyAlignment="1"/>
    <xf numFmtId="188" fontId="48" fillId="0" borderId="0" xfId="74" applyNumberFormat="1" applyFont="1" applyFill="1" applyAlignment="1">
      <alignment horizontal="right" vertical="center"/>
    </xf>
    <xf numFmtId="188" fontId="48" fillId="0" borderId="0" xfId="74" applyNumberFormat="1" applyFont="1" applyFill="1" applyAlignment="1">
      <alignment horizontal="center" vertical="center"/>
    </xf>
    <xf numFmtId="190" fontId="48" fillId="0" borderId="0" xfId="74" applyNumberFormat="1" applyFont="1" applyFill="1" applyAlignment="1">
      <alignment vertical="center"/>
    </xf>
    <xf numFmtId="0" fontId="48" fillId="0" borderId="0" xfId="69" applyFont="1" applyFill="1" applyAlignment="1">
      <alignment vertical="center"/>
    </xf>
    <xf numFmtId="188" fontId="48" fillId="0" borderId="0" xfId="74" applyNumberFormat="1" applyFont="1" applyFill="1" applyAlignment="1">
      <alignment vertical="center"/>
    </xf>
    <xf numFmtId="0" fontId="47" fillId="0" borderId="0" xfId="69" applyFont="1" applyFill="1" applyAlignment="1">
      <alignment vertical="center"/>
    </xf>
    <xf numFmtId="189" fontId="48" fillId="0" borderId="0" xfId="69" applyNumberFormat="1" applyFont="1" applyFill="1" applyAlignment="1">
      <alignment vertical="center"/>
    </xf>
    <xf numFmtId="0" fontId="48" fillId="0" borderId="0" xfId="69" applyFont="1" applyFill="1" applyAlignment="1">
      <alignment horizontal="center" vertical="center"/>
    </xf>
    <xf numFmtId="188" fontId="48" fillId="0" borderId="11" xfId="74" applyNumberFormat="1" applyFont="1" applyFill="1" applyBorder="1" applyAlignment="1">
      <alignment horizontal="center" vertical="center"/>
    </xf>
    <xf numFmtId="0" fontId="47" fillId="0" borderId="12" xfId="69" applyFont="1" applyFill="1" applyBorder="1" applyAlignment="1">
      <alignment horizontal="center" vertical="center"/>
    </xf>
    <xf numFmtId="0" fontId="48" fillId="0" borderId="13" xfId="91" applyFont="1" applyFill="1" applyBorder="1" applyAlignment="1">
      <alignment horizontal="left" vertical="center"/>
    </xf>
    <xf numFmtId="0" fontId="47" fillId="0" borderId="14" xfId="69" applyFont="1" applyFill="1" applyBorder="1" applyAlignment="1">
      <alignment vertical="center"/>
    </xf>
    <xf numFmtId="189" fontId="47" fillId="0" borderId="12" xfId="54" applyNumberFormat="1" applyFont="1" applyFill="1" applyBorder="1" applyAlignment="1">
      <alignment horizontal="center" vertical="center"/>
    </xf>
    <xf numFmtId="43" fontId="47" fillId="0" borderId="12" xfId="54" applyFont="1" applyFill="1" applyBorder="1" applyAlignment="1">
      <alignment vertical="center"/>
    </xf>
    <xf numFmtId="0" fontId="47" fillId="0" borderId="15" xfId="69" applyFont="1" applyFill="1" applyBorder="1" applyAlignment="1">
      <alignment horizontal="center" vertical="center"/>
    </xf>
    <xf numFmtId="0" fontId="47" fillId="0" borderId="16" xfId="91" applyFont="1" applyFill="1" applyBorder="1" applyAlignment="1">
      <alignment horizontal="center" vertical="center"/>
    </xf>
    <xf numFmtId="0" fontId="47" fillId="0" borderId="17" xfId="69" applyFont="1" applyFill="1" applyBorder="1" applyAlignment="1">
      <alignment vertical="center"/>
    </xf>
    <xf numFmtId="189" fontId="47" fillId="0" borderId="15" xfId="54" applyNumberFormat="1" applyFont="1" applyFill="1" applyBorder="1" applyAlignment="1">
      <alignment vertical="center"/>
    </xf>
    <xf numFmtId="43" fontId="47" fillId="0" borderId="15" xfId="54" applyFont="1" applyFill="1" applyBorder="1" applyAlignment="1">
      <alignment vertical="center"/>
    </xf>
    <xf numFmtId="0" fontId="45" fillId="0" borderId="15" xfId="69" applyFont="1" applyFill="1" applyBorder="1" applyAlignment="1">
      <alignment horizontal="center" vertical="center"/>
    </xf>
    <xf numFmtId="0" fontId="47" fillId="0" borderId="18" xfId="70" applyFont="1" applyFill="1" applyBorder="1"/>
    <xf numFmtId="0" fontId="47" fillId="0" borderId="16" xfId="93" applyFont="1" applyFill="1" applyBorder="1" applyAlignment="1">
      <alignment horizontal="left" vertical="center"/>
    </xf>
    <xf numFmtId="0" fontId="47" fillId="0" borderId="16" xfId="91" applyFont="1" applyFill="1" applyBorder="1" applyAlignment="1">
      <alignment horizontal="left" vertical="center"/>
    </xf>
    <xf numFmtId="43" fontId="47" fillId="0" borderId="15" xfId="30" applyFont="1" applyFill="1" applyBorder="1" applyAlignment="1">
      <alignment horizontal="right" vertical="center"/>
    </xf>
    <xf numFmtId="0" fontId="47" fillId="0" borderId="16" xfId="69" applyFont="1" applyFill="1" applyBorder="1" applyAlignment="1">
      <alignment horizontal="center" vertical="center"/>
    </xf>
    <xf numFmtId="0" fontId="47" fillId="0" borderId="19" xfId="69" applyFont="1" applyFill="1" applyBorder="1" applyAlignment="1">
      <alignment horizontal="center" vertical="center"/>
    </xf>
    <xf numFmtId="0" fontId="47" fillId="0" borderId="32" xfId="69" applyFont="1" applyFill="1" applyBorder="1" applyAlignment="1">
      <alignment vertical="center"/>
    </xf>
    <xf numFmtId="43" fontId="47" fillId="0" borderId="19" xfId="30" applyFont="1" applyFill="1" applyBorder="1" applyAlignment="1">
      <alignment vertical="center"/>
    </xf>
    <xf numFmtId="43" fontId="47" fillId="0" borderId="19" xfId="30" applyFont="1" applyFill="1" applyBorder="1" applyAlignment="1">
      <alignment horizontal="center" vertical="center"/>
    </xf>
    <xf numFmtId="43" fontId="47" fillId="0" borderId="0" xfId="69" applyNumberFormat="1" applyFont="1" applyFill="1" applyAlignment="1">
      <alignment vertical="center"/>
    </xf>
    <xf numFmtId="188" fontId="47" fillId="0" borderId="0" xfId="69" applyNumberFormat="1" applyFont="1" applyFill="1" applyAlignment="1">
      <alignment vertical="center"/>
    </xf>
    <xf numFmtId="0" fontId="48" fillId="0" borderId="18" xfId="70" applyFont="1" applyFill="1" applyBorder="1"/>
    <xf numFmtId="0" fontId="47" fillId="0" borderId="17" xfId="93" applyFont="1" applyFill="1" applyBorder="1" applyAlignment="1">
      <alignment vertical="center"/>
    </xf>
    <xf numFmtId="0" fontId="47" fillId="0" borderId="16" xfId="70" applyFont="1" applyFill="1" applyBorder="1"/>
    <xf numFmtId="0" fontId="47" fillId="0" borderId="16" xfId="69" applyFont="1" applyFill="1" applyBorder="1" applyAlignment="1">
      <alignment vertical="center"/>
    </xf>
    <xf numFmtId="0" fontId="47" fillId="0" borderId="15" xfId="69" applyFont="1" applyFill="1" applyBorder="1" applyAlignment="1">
      <alignment vertical="center"/>
    </xf>
    <xf numFmtId="0" fontId="48" fillId="0" borderId="17" xfId="69" applyFont="1" applyFill="1" applyBorder="1" applyAlignment="1">
      <alignment vertical="center"/>
    </xf>
    <xf numFmtId="0" fontId="47" fillId="0" borderId="32" xfId="93" applyFont="1" applyFill="1" applyBorder="1" applyAlignment="1">
      <alignment vertical="center"/>
    </xf>
    <xf numFmtId="43" fontId="47" fillId="0" borderId="19" xfId="30" applyFont="1" applyFill="1" applyBorder="1" applyAlignment="1"/>
    <xf numFmtId="0" fontId="47" fillId="0" borderId="19" xfId="69" applyFont="1" applyFill="1" applyBorder="1" applyAlignment="1">
      <alignment vertical="center"/>
    </xf>
    <xf numFmtId="0" fontId="47" fillId="0" borderId="31" xfId="70" applyFont="1" applyFill="1" applyBorder="1"/>
    <xf numFmtId="43" fontId="47" fillId="0" borderId="22" xfId="30" applyFont="1" applyFill="1" applyBorder="1" applyAlignment="1"/>
    <xf numFmtId="0" fontId="47" fillId="0" borderId="0" xfId="69" applyFont="1" applyFill="1" applyAlignment="1">
      <alignment horizontal="center" vertical="center"/>
    </xf>
    <xf numFmtId="189" fontId="47" fillId="0" borderId="0" xfId="69" applyNumberFormat="1" applyFont="1" applyFill="1" applyAlignment="1">
      <alignment vertical="center"/>
    </xf>
    <xf numFmtId="43" fontId="47" fillId="0" borderId="37" xfId="30" applyFont="1" applyFill="1" applyBorder="1" applyAlignment="1">
      <alignment horizontal="center" vertical="center"/>
    </xf>
    <xf numFmtId="43" fontId="47" fillId="0" borderId="46" xfId="30" applyFont="1" applyFill="1" applyBorder="1" applyAlignment="1">
      <alignment horizontal="center" vertical="center"/>
    </xf>
    <xf numFmtId="43" fontId="47" fillId="0" borderId="48" xfId="30" applyFont="1" applyFill="1" applyBorder="1" applyAlignment="1">
      <alignment horizontal="center" vertical="center"/>
    </xf>
    <xf numFmtId="43" fontId="47" fillId="0" borderId="17" xfId="30" applyFont="1" applyFill="1" applyBorder="1" applyAlignment="1">
      <alignment horizontal="right" vertical="center"/>
    </xf>
    <xf numFmtId="0" fontId="47" fillId="0" borderId="31" xfId="91" applyFont="1" applyFill="1" applyBorder="1" applyAlignment="1">
      <alignment horizontal="left" vertical="center"/>
    </xf>
    <xf numFmtId="43" fontId="47" fillId="0" borderId="32" xfId="30" applyFont="1" applyFill="1" applyBorder="1" applyAlignment="1">
      <alignment horizontal="right" vertical="center"/>
    </xf>
    <xf numFmtId="43" fontId="47" fillId="0" borderId="17" xfId="30" applyFont="1" applyFill="1" applyBorder="1" applyAlignment="1">
      <alignment vertical="center"/>
    </xf>
    <xf numFmtId="43" fontId="47" fillId="0" borderId="23" xfId="30" applyFont="1" applyFill="1" applyBorder="1" applyAlignment="1"/>
    <xf numFmtId="43" fontId="47" fillId="0" borderId="23" xfId="30" applyFont="1" applyFill="1" applyBorder="1" applyAlignment="1">
      <alignment horizontal="center" vertical="center"/>
    </xf>
    <xf numFmtId="0" fontId="47" fillId="0" borderId="35" xfId="69" applyFont="1" applyFill="1" applyBorder="1" applyAlignment="1">
      <alignment vertical="center"/>
    </xf>
    <xf numFmtId="0" fontId="47" fillId="0" borderId="13" xfId="91" applyFont="1" applyFill="1" applyBorder="1" applyAlignment="1">
      <alignment horizontal="left" vertical="center"/>
    </xf>
    <xf numFmtId="189" fontId="47" fillId="0" borderId="14" xfId="54" applyNumberFormat="1" applyFont="1" applyFill="1" applyBorder="1" applyAlignment="1">
      <alignment vertical="center"/>
    </xf>
    <xf numFmtId="189" fontId="47" fillId="0" borderId="17" xfId="54" applyNumberFormat="1" applyFont="1" applyFill="1" applyBorder="1" applyAlignment="1">
      <alignment vertical="center"/>
    </xf>
    <xf numFmtId="0" fontId="47" fillId="0" borderId="15" xfId="90" applyFont="1" applyFill="1" applyBorder="1" applyAlignment="1">
      <alignment horizontal="center"/>
    </xf>
    <xf numFmtId="0" fontId="47" fillId="0" borderId="15" xfId="47" applyFont="1" applyFill="1" applyBorder="1" applyAlignment="1">
      <alignment horizontal="center" vertical="center"/>
    </xf>
    <xf numFmtId="0" fontId="48" fillId="0" borderId="16" xfId="30" applyNumberFormat="1" applyFont="1" applyFill="1" applyBorder="1" applyAlignment="1">
      <alignment horizontal="left"/>
    </xf>
    <xf numFmtId="0" fontId="48" fillId="0" borderId="31" xfId="30" applyNumberFormat="1" applyFont="1" applyFill="1" applyBorder="1" applyAlignment="1">
      <alignment horizontal="left"/>
    </xf>
    <xf numFmtId="43" fontId="47" fillId="0" borderId="32" xfId="30" applyFont="1" applyFill="1" applyBorder="1" applyAlignment="1">
      <alignment vertical="center"/>
    </xf>
    <xf numFmtId="0" fontId="48" fillId="0" borderId="15" xfId="90" applyFont="1" applyFill="1" applyBorder="1" applyAlignment="1">
      <alignment horizontal="center"/>
    </xf>
    <xf numFmtId="0" fontId="47" fillId="0" borderId="15" xfId="70" applyFont="1" applyFill="1" applyBorder="1" applyAlignment="1">
      <alignment horizontal="center"/>
    </xf>
    <xf numFmtId="0" fontId="47" fillId="0" borderId="16" xfId="93" applyFont="1" applyFill="1" applyBorder="1" applyAlignment="1">
      <alignment horizontal="center" vertical="center"/>
    </xf>
    <xf numFmtId="43" fontId="47" fillId="0" borderId="18" xfId="30" applyFont="1" applyFill="1" applyBorder="1" applyAlignment="1">
      <alignment horizontal="center" vertical="center"/>
    </xf>
    <xf numFmtId="0" fontId="47" fillId="0" borderId="16" xfId="30" applyNumberFormat="1" applyFont="1" applyFill="1" applyBorder="1" applyAlignment="1">
      <alignment horizontal="center"/>
    </xf>
    <xf numFmtId="0" fontId="47" fillId="0" borderId="19" xfId="70" applyFont="1" applyFill="1" applyBorder="1" applyAlignment="1">
      <alignment horizontal="center"/>
    </xf>
    <xf numFmtId="0" fontId="47" fillId="0" borderId="31" xfId="93" applyFont="1" applyFill="1" applyBorder="1" applyAlignment="1">
      <alignment horizontal="center" vertical="center"/>
    </xf>
    <xf numFmtId="0" fontId="47" fillId="0" borderId="37" xfId="70" applyFont="1" applyFill="1" applyBorder="1" applyAlignment="1">
      <alignment horizontal="center"/>
    </xf>
    <xf numFmtId="0" fontId="47" fillId="0" borderId="47" xfId="70" applyFont="1" applyFill="1" applyBorder="1"/>
    <xf numFmtId="0" fontId="47" fillId="0" borderId="47" xfId="93" applyFont="1" applyFill="1" applyBorder="1" applyAlignment="1">
      <alignment horizontal="center" vertical="center"/>
    </xf>
    <xf numFmtId="0" fontId="47" fillId="0" borderId="47" xfId="93" applyFont="1" applyFill="1" applyBorder="1" applyAlignment="1">
      <alignment vertical="center"/>
    </xf>
    <xf numFmtId="43" fontId="47" fillId="0" borderId="37" xfId="30" applyFont="1" applyFill="1" applyBorder="1" applyAlignment="1">
      <alignment horizontal="right" vertical="center"/>
    </xf>
    <xf numFmtId="43" fontId="47" fillId="0" borderId="37" xfId="30" applyFont="1" applyFill="1" applyBorder="1" applyAlignment="1"/>
    <xf numFmtId="0" fontId="48" fillId="0" borderId="15" xfId="69" applyFont="1" applyFill="1" applyBorder="1" applyAlignment="1">
      <alignment horizontal="center"/>
    </xf>
    <xf numFmtId="0" fontId="48" fillId="0" borderId="16" xfId="69" applyFont="1" applyFill="1" applyBorder="1" applyAlignment="1">
      <alignment horizontal="center" vertical="center"/>
    </xf>
    <xf numFmtId="0" fontId="47" fillId="0" borderId="22" xfId="69" applyFont="1" applyFill="1" applyBorder="1" applyAlignment="1">
      <alignment horizontal="center" vertical="center"/>
    </xf>
    <xf numFmtId="0" fontId="47" fillId="0" borderId="0" xfId="30" applyNumberFormat="1" applyFont="1" applyFill="1" applyBorder="1" applyAlignment="1">
      <alignment horizontal="center"/>
    </xf>
    <xf numFmtId="0" fontId="47" fillId="0" borderId="46" xfId="69" applyFont="1" applyFill="1" applyBorder="1" applyAlignment="1">
      <alignment vertical="center"/>
    </xf>
    <xf numFmtId="43" fontId="47" fillId="0" borderId="22" xfId="30" applyFont="1" applyFill="1" applyBorder="1" applyAlignment="1">
      <alignment horizontal="center" vertical="center"/>
    </xf>
    <xf numFmtId="43" fontId="47" fillId="0" borderId="34" xfId="30" applyFont="1" applyFill="1" applyBorder="1" applyAlignment="1">
      <alignment horizontal="right" vertical="center"/>
    </xf>
    <xf numFmtId="43" fontId="47" fillId="0" borderId="23" xfId="30" applyFont="1" applyFill="1" applyBorder="1" applyAlignment="1">
      <alignment horizontal="right" vertical="center"/>
    </xf>
    <xf numFmtId="0" fontId="47" fillId="0" borderId="15" xfId="99" applyFont="1" applyFill="1" applyBorder="1" applyAlignment="1">
      <alignment horizontal="left" vertical="center"/>
    </xf>
    <xf numFmtId="0" fontId="47" fillId="0" borderId="33" xfId="69" applyFont="1" applyFill="1" applyBorder="1" applyAlignment="1">
      <alignment vertical="center"/>
    </xf>
    <xf numFmtId="189" fontId="47" fillId="0" borderId="12" xfId="69" applyNumberFormat="1" applyFont="1" applyFill="1" applyBorder="1" applyAlignment="1">
      <alignment vertical="center"/>
    </xf>
    <xf numFmtId="0" fontId="47" fillId="0" borderId="12" xfId="69" applyFont="1" applyFill="1" applyBorder="1" applyAlignment="1">
      <alignment vertical="center"/>
    </xf>
    <xf numFmtId="0" fontId="47" fillId="0" borderId="16" xfId="99" applyFont="1" applyFill="1" applyBorder="1" applyAlignment="1">
      <alignment horizontal="left" vertical="center"/>
    </xf>
    <xf numFmtId="0" fontId="47" fillId="0" borderId="41" xfId="69" applyFont="1" applyFill="1" applyBorder="1" applyAlignment="1">
      <alignment vertical="center"/>
    </xf>
    <xf numFmtId="0" fontId="47" fillId="0" borderId="38" xfId="69" applyFont="1" applyFill="1" applyBorder="1" applyAlignment="1">
      <alignment horizontal="center" vertical="center"/>
    </xf>
    <xf numFmtId="0" fontId="47" fillId="0" borderId="38" xfId="69" applyFont="1" applyFill="1" applyBorder="1" applyAlignment="1">
      <alignment vertical="center"/>
    </xf>
    <xf numFmtId="0" fontId="47" fillId="0" borderId="48" xfId="69" applyFont="1" applyFill="1" applyBorder="1" applyAlignment="1">
      <alignment vertical="center"/>
    </xf>
    <xf numFmtId="0" fontId="47" fillId="0" borderId="47" xfId="69" applyFont="1" applyFill="1" applyBorder="1" applyAlignment="1">
      <alignment horizontal="center" vertical="center"/>
    </xf>
    <xf numFmtId="189" fontId="47" fillId="0" borderId="15" xfId="69" applyNumberFormat="1" applyFont="1" applyFill="1" applyBorder="1" applyAlignment="1">
      <alignment vertical="center"/>
    </xf>
    <xf numFmtId="0" fontId="47" fillId="0" borderId="42" xfId="69" applyFont="1" applyFill="1" applyBorder="1" applyAlignment="1">
      <alignment vertical="center"/>
    </xf>
    <xf numFmtId="189" fontId="47" fillId="0" borderId="41" xfId="69" applyNumberFormat="1" applyFont="1" applyFill="1" applyBorder="1" applyAlignment="1">
      <alignment vertical="center"/>
    </xf>
    <xf numFmtId="0" fontId="47" fillId="0" borderId="31" xfId="69" applyFont="1" applyFill="1" applyBorder="1" applyAlignment="1">
      <alignment horizontal="center" vertical="center"/>
    </xf>
    <xf numFmtId="0" fontId="47" fillId="0" borderId="50" xfId="69" applyFont="1" applyFill="1" applyBorder="1" applyAlignment="1">
      <alignment vertical="center"/>
    </xf>
    <xf numFmtId="189" fontId="47" fillId="0" borderId="50" xfId="69" applyNumberFormat="1" applyFont="1" applyFill="1" applyBorder="1" applyAlignment="1">
      <alignment vertical="center"/>
    </xf>
    <xf numFmtId="189" fontId="47" fillId="0" borderId="38" xfId="69" applyNumberFormat="1" applyFont="1" applyFill="1" applyBorder="1" applyAlignment="1">
      <alignment vertical="center"/>
    </xf>
    <xf numFmtId="43" fontId="46" fillId="0" borderId="0" xfId="30" applyFont="1"/>
    <xf numFmtId="43" fontId="46" fillId="0" borderId="0" xfId="30" applyFont="1" applyAlignment="1">
      <alignment horizontal="right"/>
    </xf>
    <xf numFmtId="43" fontId="46" fillId="0" borderId="0" xfId="30" applyFont="1" applyAlignment="1">
      <alignment horizontal="center"/>
    </xf>
    <xf numFmtId="43" fontId="55" fillId="0" borderId="0" xfId="30" applyFont="1" applyAlignment="1">
      <alignment horizontal="center"/>
    </xf>
    <xf numFmtId="43" fontId="55" fillId="0" borderId="0" xfId="30" applyFont="1"/>
    <xf numFmtId="43" fontId="55" fillId="24" borderId="10" xfId="30" applyFont="1" applyFill="1" applyBorder="1" applyAlignment="1">
      <alignment horizontal="center"/>
    </xf>
    <xf numFmtId="43" fontId="55" fillId="24" borderId="11" xfId="30" applyFont="1" applyFill="1" applyBorder="1" applyAlignment="1">
      <alignment horizontal="center"/>
    </xf>
    <xf numFmtId="43" fontId="55" fillId="0" borderId="22" xfId="30" applyFont="1" applyBorder="1" applyAlignment="1">
      <alignment horizontal="center" vertical="center"/>
    </xf>
    <xf numFmtId="43" fontId="46" fillId="0" borderId="12" xfId="30" applyFont="1" applyBorder="1" applyAlignment="1">
      <alignment horizontal="center"/>
    </xf>
    <xf numFmtId="43" fontId="46" fillId="0" borderId="10" xfId="30" applyFont="1" applyBorder="1"/>
    <xf numFmtId="43" fontId="46" fillId="0" borderId="12" xfId="30" applyFont="1" applyBorder="1"/>
    <xf numFmtId="43" fontId="46" fillId="0" borderId="18" xfId="30" applyFont="1" applyBorder="1" applyAlignment="1">
      <alignment horizontal="center"/>
    </xf>
    <xf numFmtId="43" fontId="46" fillId="0" borderId="15" xfId="30" applyFont="1" applyBorder="1" applyAlignment="1">
      <alignment vertical="center"/>
    </xf>
    <xf numFmtId="43" fontId="46" fillId="0" borderId="17" xfId="30" applyFont="1" applyBorder="1"/>
    <xf numFmtId="43" fontId="46" fillId="0" borderId="15" xfId="30" applyFont="1" applyBorder="1"/>
    <xf numFmtId="189" fontId="46" fillId="0" borderId="15" xfId="30" applyNumberFormat="1" applyFont="1" applyBorder="1" applyAlignment="1">
      <alignment horizontal="center"/>
    </xf>
    <xf numFmtId="43" fontId="46" fillId="0" borderId="23" xfId="30" applyFont="1" applyBorder="1" applyAlignment="1">
      <alignment horizontal="left" vertical="center"/>
    </xf>
    <xf numFmtId="192" fontId="46" fillId="0" borderId="15" xfId="30" applyNumberFormat="1" applyFont="1" applyBorder="1"/>
    <xf numFmtId="189" fontId="46" fillId="0" borderId="15" xfId="30" applyNumberFormat="1" applyFont="1" applyFill="1" applyBorder="1" applyAlignment="1">
      <alignment horizontal="center"/>
    </xf>
    <xf numFmtId="43" fontId="46" fillId="0" borderId="15" xfId="30" applyFont="1" applyFill="1" applyBorder="1"/>
    <xf numFmtId="43" fontId="55" fillId="0" borderId="15" xfId="30" applyFont="1" applyBorder="1" applyAlignment="1">
      <alignment vertical="center"/>
    </xf>
    <xf numFmtId="43" fontId="46" fillId="0" borderId="15" xfId="30" applyFont="1" applyBorder="1" applyAlignment="1">
      <alignment horizontal="center"/>
    </xf>
    <xf numFmtId="43" fontId="46" fillId="0" borderId="23" xfId="30" applyFont="1" applyBorder="1"/>
    <xf numFmtId="43" fontId="55" fillId="0" borderId="15" xfId="30" applyFont="1" applyBorder="1" applyAlignment="1">
      <alignment horizontal="center"/>
    </xf>
    <xf numFmtId="43" fontId="56" fillId="0" borderId="15" xfId="30" applyFont="1" applyBorder="1"/>
    <xf numFmtId="43" fontId="46" fillId="0" borderId="19" xfId="30" applyFont="1" applyBorder="1"/>
    <xf numFmtId="43" fontId="55" fillId="0" borderId="10" xfId="30" applyFont="1" applyBorder="1" applyAlignment="1">
      <alignment horizontal="center"/>
    </xf>
    <xf numFmtId="43" fontId="55" fillId="0" borderId="10" xfId="30" applyFont="1" applyBorder="1" applyAlignment="1">
      <alignment vertical="center"/>
    </xf>
    <xf numFmtId="43" fontId="46" fillId="0" borderId="20" xfId="30" applyFont="1" applyBorder="1"/>
    <xf numFmtId="43" fontId="55" fillId="0" borderId="0" xfId="30" applyFont="1" applyBorder="1"/>
    <xf numFmtId="43" fontId="55" fillId="0" borderId="0" xfId="30" applyFont="1" applyBorder="1" applyAlignment="1">
      <alignment horizontal="left"/>
    </xf>
    <xf numFmtId="43" fontId="57" fillId="0" borderId="0" xfId="30" applyFont="1" applyBorder="1"/>
    <xf numFmtId="43" fontId="46" fillId="0" borderId="0" xfId="30" applyFont="1" applyBorder="1" applyAlignment="1">
      <alignment horizontal="center"/>
    </xf>
    <xf numFmtId="43" fontId="57" fillId="0" borderId="0" xfId="30" applyFont="1"/>
    <xf numFmtId="43" fontId="46" fillId="0" borderId="0" xfId="30" applyFont="1" applyBorder="1" applyAlignment="1">
      <alignment horizontal="left" vertical="center"/>
    </xf>
    <xf numFmtId="43" fontId="46" fillId="0" borderId="0" xfId="30" applyFont="1" applyBorder="1"/>
    <xf numFmtId="43" fontId="46" fillId="0" borderId="0" xfId="30" applyFont="1" applyAlignment="1">
      <alignment vertical="center"/>
    </xf>
    <xf numFmtId="43" fontId="47" fillId="0" borderId="30" xfId="30" applyFont="1" applyFill="1" applyBorder="1" applyAlignment="1">
      <alignment horizontal="center" vertical="top"/>
    </xf>
    <xf numFmtId="43" fontId="47" fillId="0" borderId="83" xfId="30" applyFont="1" applyFill="1" applyBorder="1" applyAlignment="1">
      <alignment horizontal="center" vertical="top"/>
    </xf>
    <xf numFmtId="43" fontId="47" fillId="0" borderId="84" xfId="30" applyFont="1" applyFill="1" applyBorder="1" applyAlignment="1">
      <alignment horizontal="center" vertical="top"/>
    </xf>
    <xf numFmtId="188" fontId="58" fillId="0" borderId="0" xfId="74" applyNumberFormat="1" applyFont="1" applyAlignment="1">
      <alignment horizontal="right" vertical="center"/>
    </xf>
    <xf numFmtId="188" fontId="58" fillId="0" borderId="0" xfId="74" applyNumberFormat="1" applyFont="1" applyAlignment="1">
      <alignment horizontal="center" vertical="center"/>
    </xf>
    <xf numFmtId="0" fontId="58" fillId="0" borderId="0" xfId="69" applyFont="1" applyBorder="1" applyAlignment="1">
      <alignment vertical="center"/>
    </xf>
    <xf numFmtId="0" fontId="58" fillId="0" borderId="0" xfId="69" applyFont="1" applyAlignment="1">
      <alignment vertical="center"/>
    </xf>
    <xf numFmtId="188" fontId="58" fillId="0" borderId="0" xfId="74" applyNumberFormat="1" applyFont="1" applyAlignment="1">
      <alignment vertical="center"/>
    </xf>
    <xf numFmtId="0" fontId="10" fillId="0" borderId="0" xfId="69" applyFont="1" applyBorder="1" applyAlignment="1">
      <alignment vertical="center"/>
    </xf>
    <xf numFmtId="189" fontId="58" fillId="0" borderId="0" xfId="69" applyNumberFormat="1" applyFont="1" applyAlignment="1">
      <alignment vertical="center"/>
    </xf>
    <xf numFmtId="0" fontId="10" fillId="0" borderId="0" xfId="74" applyNumberFormat="1" applyFont="1" applyAlignment="1">
      <alignment horizontal="left" vertical="center"/>
    </xf>
    <xf numFmtId="190" fontId="58" fillId="0" borderId="0" xfId="74" applyNumberFormat="1" applyFont="1" applyAlignment="1">
      <alignment vertical="center"/>
    </xf>
    <xf numFmtId="49" fontId="58" fillId="0" borderId="0" xfId="69" applyNumberFormat="1" applyFont="1" applyBorder="1" applyAlignment="1">
      <alignment vertical="center"/>
    </xf>
    <xf numFmtId="0" fontId="58" fillId="0" borderId="0" xfId="69" applyNumberFormat="1" applyFont="1" applyBorder="1" applyAlignment="1">
      <alignment horizontal="center" vertical="center"/>
    </xf>
    <xf numFmtId="0" fontId="58" fillId="0" borderId="0" xfId="69" applyFont="1" applyBorder="1" applyAlignment="1">
      <alignment horizontal="center" vertical="center"/>
    </xf>
    <xf numFmtId="189" fontId="58" fillId="0" borderId="0" xfId="69" applyNumberFormat="1" applyFont="1" applyBorder="1" applyAlignment="1">
      <alignment vertical="center"/>
    </xf>
    <xf numFmtId="0" fontId="10" fillId="0" borderId="0" xfId="69" applyFont="1" applyAlignment="1">
      <alignment vertical="center"/>
    </xf>
    <xf numFmtId="188" fontId="58" fillId="0" borderId="11" xfId="74" applyNumberFormat="1" applyFont="1" applyBorder="1" applyAlignment="1">
      <alignment horizontal="center" vertical="center"/>
    </xf>
    <xf numFmtId="49" fontId="10" fillId="0" borderId="12" xfId="69" applyNumberFormat="1" applyFont="1" applyBorder="1" applyAlignment="1">
      <alignment horizontal="center" vertical="center"/>
    </xf>
    <xf numFmtId="0" fontId="58" fillId="0" borderId="13" xfId="91" applyNumberFormat="1" applyFont="1" applyBorder="1" applyAlignment="1">
      <alignment horizontal="left" vertical="center"/>
    </xf>
    <xf numFmtId="0" fontId="58" fillId="0" borderId="13" xfId="91" applyFont="1" applyBorder="1" applyAlignment="1">
      <alignment horizontal="left" vertical="center"/>
    </xf>
    <xf numFmtId="0" fontId="10" fillId="0" borderId="14" xfId="69" applyFont="1" applyBorder="1" applyAlignment="1">
      <alignment vertical="center"/>
    </xf>
    <xf numFmtId="43" fontId="10" fillId="0" borderId="12" xfId="30" applyFont="1" applyBorder="1" applyAlignment="1">
      <alignment vertical="center"/>
    </xf>
    <xf numFmtId="43" fontId="10" fillId="0" borderId="12" xfId="30" applyFont="1" applyBorder="1" applyAlignment="1">
      <alignment horizontal="center" vertical="center"/>
    </xf>
    <xf numFmtId="0" fontId="10" fillId="0" borderId="12" xfId="69" applyFont="1" applyBorder="1" applyAlignment="1">
      <alignment horizontal="center" vertical="center"/>
    </xf>
    <xf numFmtId="49" fontId="10" fillId="0" borderId="15" xfId="69" applyNumberFormat="1" applyFont="1" applyBorder="1" applyAlignment="1">
      <alignment horizontal="center" vertical="center"/>
    </xf>
    <xf numFmtId="0" fontId="10" fillId="0" borderId="16" xfId="91" applyNumberFormat="1" applyFont="1" applyBorder="1" applyAlignment="1">
      <alignment horizontal="center" vertical="center"/>
    </xf>
    <xf numFmtId="0" fontId="10" fillId="0" borderId="16" xfId="91" applyFont="1" applyBorder="1" applyAlignment="1">
      <alignment horizontal="center" vertical="center"/>
    </xf>
    <xf numFmtId="0" fontId="10" fillId="0" borderId="17" xfId="69" applyFont="1" applyBorder="1" applyAlignment="1">
      <alignment vertical="center"/>
    </xf>
    <xf numFmtId="0" fontId="10" fillId="0" borderId="15" xfId="69" applyFont="1" applyBorder="1" applyAlignment="1">
      <alignment horizontal="center" vertical="center"/>
    </xf>
    <xf numFmtId="49" fontId="10" fillId="0" borderId="15" xfId="47" applyNumberFormat="1" applyFont="1" applyBorder="1" applyAlignment="1">
      <alignment horizontal="center" vertical="center"/>
    </xf>
    <xf numFmtId="43" fontId="10" fillId="0" borderId="18" xfId="104" quotePrefix="1" applyNumberFormat="1" applyFont="1" applyBorder="1" applyAlignment="1">
      <alignment vertical="center"/>
    </xf>
    <xf numFmtId="0" fontId="10" fillId="0" borderId="16" xfId="91" applyFont="1" applyBorder="1" applyAlignment="1">
      <alignment horizontal="left" vertical="center"/>
    </xf>
    <xf numFmtId="189" fontId="10" fillId="0" borderId="0" xfId="30" applyNumberFormat="1" applyFont="1" applyAlignment="1">
      <alignment vertical="center"/>
    </xf>
    <xf numFmtId="49" fontId="10" fillId="0" borderId="15" xfId="91" applyNumberFormat="1" applyFont="1" applyBorder="1" applyAlignment="1">
      <alignment horizontal="center" vertical="center"/>
    </xf>
    <xf numFmtId="0" fontId="10" fillId="0" borderId="18" xfId="91" applyNumberFormat="1" applyFont="1" applyBorder="1" applyAlignment="1">
      <alignment horizontal="left" vertical="center"/>
    </xf>
    <xf numFmtId="43" fontId="10" fillId="0" borderId="17" xfId="30" applyFont="1" applyBorder="1" applyAlignment="1">
      <alignment horizontal="right" vertical="center"/>
    </xf>
    <xf numFmtId="0" fontId="10" fillId="0" borderId="0" xfId="69" applyFont="1" applyAlignment="1">
      <alignment horizontal="right" vertical="center"/>
    </xf>
    <xf numFmtId="49" fontId="10" fillId="0" borderId="19" xfId="91" applyNumberFormat="1" applyFont="1" applyBorder="1" applyAlignment="1">
      <alignment horizontal="center" vertical="center"/>
    </xf>
    <xf numFmtId="0" fontId="10" fillId="0" borderId="45" xfId="91" applyNumberFormat="1" applyFont="1" applyBorder="1" applyAlignment="1">
      <alignment horizontal="left" vertical="center"/>
    </xf>
    <xf numFmtId="0" fontId="10" fillId="0" borderId="31" xfId="91" applyFont="1" applyBorder="1" applyAlignment="1">
      <alignment horizontal="left" vertical="center"/>
    </xf>
    <xf numFmtId="0" fontId="10" fillId="0" borderId="32" xfId="69" applyFont="1" applyBorder="1" applyAlignment="1">
      <alignment vertical="center"/>
    </xf>
    <xf numFmtId="43" fontId="10" fillId="0" borderId="19" xfId="30" applyFont="1" applyBorder="1" applyAlignment="1">
      <alignment vertical="center"/>
    </xf>
    <xf numFmtId="43" fontId="10" fillId="0" borderId="19" xfId="30" applyFont="1" applyBorder="1" applyAlignment="1">
      <alignment horizontal="center" vertical="center"/>
    </xf>
    <xf numFmtId="43" fontId="10" fillId="0" borderId="32" xfId="30" applyFont="1" applyBorder="1" applyAlignment="1">
      <alignment horizontal="right" vertical="center"/>
    </xf>
    <xf numFmtId="0" fontId="10" fillId="0" borderId="19" xfId="69" applyFont="1" applyBorder="1" applyAlignment="1">
      <alignment horizontal="center" vertical="center"/>
    </xf>
    <xf numFmtId="49" fontId="10" fillId="26" borderId="30" xfId="91" applyNumberFormat="1" applyFont="1" applyFill="1" applyBorder="1" applyAlignment="1">
      <alignment horizontal="center" vertical="center"/>
    </xf>
    <xf numFmtId="43" fontId="10" fillId="26" borderId="30" xfId="30" applyFont="1" applyFill="1" applyBorder="1" applyAlignment="1">
      <alignment vertical="center"/>
    </xf>
    <xf numFmtId="43" fontId="10" fillId="26" borderId="30" xfId="30" applyFont="1" applyFill="1" applyBorder="1" applyAlignment="1">
      <alignment horizontal="center" vertical="center"/>
    </xf>
    <xf numFmtId="43" fontId="10" fillId="26" borderId="28" xfId="30" applyFont="1" applyFill="1" applyBorder="1"/>
    <xf numFmtId="0" fontId="10" fillId="26" borderId="30" xfId="69" applyFont="1" applyFill="1" applyBorder="1" applyAlignment="1">
      <alignment horizontal="center" vertical="center"/>
    </xf>
    <xf numFmtId="188" fontId="10" fillId="0" borderId="0" xfId="69" applyNumberFormat="1" applyFont="1" applyAlignment="1">
      <alignment vertical="center"/>
    </xf>
    <xf numFmtId="49" fontId="58" fillId="0" borderId="15" xfId="95" applyNumberFormat="1" applyFont="1" applyBorder="1" applyAlignment="1">
      <alignment horizontal="center"/>
    </xf>
    <xf numFmtId="43" fontId="58" fillId="0" borderId="18" xfId="104" quotePrefix="1" applyNumberFormat="1" applyFont="1" applyBorder="1" applyAlignment="1">
      <alignment vertical="center"/>
    </xf>
    <xf numFmtId="0" fontId="58" fillId="0" borderId="16" xfId="93" applyFont="1" applyBorder="1" applyAlignment="1">
      <alignment horizontal="left" vertical="center"/>
    </xf>
    <xf numFmtId="0" fontId="58" fillId="0" borderId="17" xfId="93" applyFont="1" applyBorder="1" applyAlignment="1">
      <alignment vertical="center"/>
    </xf>
    <xf numFmtId="49" fontId="10" fillId="0" borderId="15" xfId="70" applyNumberFormat="1" applyFont="1" applyBorder="1" applyAlignment="1">
      <alignment horizontal="center"/>
    </xf>
    <xf numFmtId="43" fontId="10" fillId="0" borderId="18" xfId="104" applyNumberFormat="1" applyFont="1" applyBorder="1" applyAlignment="1">
      <alignment vertical="center"/>
    </xf>
    <xf numFmtId="191" fontId="10" fillId="0" borderId="16" xfId="93" applyNumberFormat="1" applyFont="1" applyBorder="1" applyAlignment="1">
      <alignment horizontal="left" vertical="center"/>
    </xf>
    <xf numFmtId="0" fontId="10" fillId="0" borderId="16" xfId="93" applyFont="1" applyBorder="1" applyAlignment="1">
      <alignment vertical="center"/>
    </xf>
    <xf numFmtId="43" fontId="10" fillId="0" borderId="15" xfId="30" applyFont="1" applyBorder="1"/>
    <xf numFmtId="43" fontId="10" fillId="0" borderId="16" xfId="30" applyFont="1" applyBorder="1" applyAlignment="1">
      <alignment vertical="center"/>
    </xf>
    <xf numFmtId="0" fontId="10" fillId="0" borderId="18" xfId="70" applyNumberFormat="1" applyFont="1" applyBorder="1" applyAlignment="1">
      <alignment horizontal="center"/>
    </xf>
    <xf numFmtId="0" fontId="10" fillId="0" borderId="16" xfId="70" applyFont="1" applyBorder="1"/>
    <xf numFmtId="0" fontId="10" fillId="0" borderId="17" xfId="93" applyFont="1" applyBorder="1" applyAlignment="1">
      <alignment vertical="center"/>
    </xf>
    <xf numFmtId="43" fontId="10" fillId="0" borderId="15" xfId="30" applyFont="1" applyBorder="1" applyAlignment="1"/>
    <xf numFmtId="189" fontId="10" fillId="0" borderId="0" xfId="30" applyNumberFormat="1" applyFont="1" applyBorder="1"/>
    <xf numFmtId="189" fontId="10" fillId="0" borderId="0" xfId="70" applyNumberFormat="1" applyFont="1" applyBorder="1" applyAlignment="1">
      <alignment horizontal="center"/>
    </xf>
    <xf numFmtId="49" fontId="10" fillId="0" borderId="15" xfId="70" applyNumberFormat="1" applyFont="1" applyBorder="1" applyAlignment="1"/>
    <xf numFmtId="0" fontId="10" fillId="0" borderId="16" xfId="69" applyFont="1" applyBorder="1" applyAlignment="1">
      <alignment vertical="center"/>
    </xf>
    <xf numFmtId="0" fontId="10" fillId="0" borderId="16" xfId="94" applyFont="1" applyBorder="1" applyAlignment="1">
      <alignment horizontal="left" vertical="center"/>
    </xf>
    <xf numFmtId="0" fontId="58" fillId="0" borderId="17" xfId="70" applyFont="1" applyBorder="1" applyAlignment="1">
      <alignment horizontal="center"/>
    </xf>
    <xf numFmtId="43" fontId="10" fillId="0" borderId="15" xfId="30" applyFont="1" applyBorder="1" applyAlignment="1">
      <alignment horizontal="right"/>
    </xf>
    <xf numFmtId="0" fontId="10" fillId="0" borderId="16" xfId="94" applyFont="1" applyBorder="1" applyAlignment="1">
      <alignment vertical="center"/>
    </xf>
    <xf numFmtId="0" fontId="10" fillId="0" borderId="15" xfId="69" applyFont="1" applyFill="1" applyBorder="1" applyAlignment="1">
      <alignment horizontal="center" vertical="center"/>
    </xf>
    <xf numFmtId="0" fontId="58" fillId="0" borderId="17" xfId="69" applyFont="1" applyBorder="1" applyAlignment="1">
      <alignment vertical="center"/>
    </xf>
    <xf numFmtId="0" fontId="59" fillId="0" borderId="16" xfId="69" applyFont="1" applyBorder="1" applyAlignment="1">
      <alignment horizontal="center" vertical="center"/>
    </xf>
    <xf numFmtId="0" fontId="10" fillId="0" borderId="17" xfId="91" applyFont="1" applyBorder="1" applyAlignment="1">
      <alignment vertical="center"/>
    </xf>
    <xf numFmtId="43" fontId="10" fillId="0" borderId="17" xfId="30" applyFont="1" applyBorder="1" applyAlignment="1">
      <alignment vertical="center"/>
    </xf>
    <xf numFmtId="0" fontId="10" fillId="0" borderId="18" xfId="70" applyNumberFormat="1" applyFont="1" applyBorder="1" applyAlignment="1">
      <alignment horizontal="left"/>
    </xf>
    <xf numFmtId="0" fontId="10" fillId="0" borderId="16" xfId="70" applyFont="1" applyBorder="1" applyAlignment="1">
      <alignment horizontal="left" vertical="top"/>
    </xf>
    <xf numFmtId="49" fontId="10" fillId="0" borderId="15" xfId="95" applyNumberFormat="1" applyFont="1" applyBorder="1" applyAlignment="1">
      <alignment horizontal="center"/>
    </xf>
    <xf numFmtId="0" fontId="58" fillId="0" borderId="16" xfId="91" applyFont="1" applyBorder="1" applyAlignment="1">
      <alignment horizontal="center" vertical="center"/>
    </xf>
    <xf numFmtId="0" fontId="58" fillId="0" borderId="17" xfId="91" applyFont="1" applyBorder="1" applyAlignment="1">
      <alignment horizontal="center" vertical="center"/>
    </xf>
    <xf numFmtId="49" fontId="58" fillId="0" borderId="15" xfId="70" applyNumberFormat="1" applyFont="1" applyBorder="1" applyAlignment="1">
      <alignment horizontal="center"/>
    </xf>
    <xf numFmtId="49" fontId="10" fillId="0" borderId="18" xfId="70" applyNumberFormat="1" applyFont="1" applyBorder="1" applyAlignment="1">
      <alignment horizontal="left"/>
    </xf>
    <xf numFmtId="49" fontId="10" fillId="0" borderId="18" xfId="70" quotePrefix="1" applyNumberFormat="1" applyFont="1" applyBorder="1" applyAlignment="1">
      <alignment horizontal="left"/>
    </xf>
    <xf numFmtId="49" fontId="10" fillId="0" borderId="22" xfId="70" applyNumberFormat="1" applyFont="1" applyBorder="1" applyAlignment="1">
      <alignment horizontal="center"/>
    </xf>
    <xf numFmtId="49" fontId="10" fillId="0" borderId="73" xfId="70" applyNumberFormat="1" applyFont="1" applyBorder="1" applyAlignment="1">
      <alignment horizontal="left"/>
    </xf>
    <xf numFmtId="0" fontId="10" fillId="0" borderId="0" xfId="70" applyFont="1" applyBorder="1"/>
    <xf numFmtId="0" fontId="10" fillId="0" borderId="46" xfId="93" applyFont="1" applyBorder="1" applyAlignment="1">
      <alignment vertical="center"/>
    </xf>
    <xf numFmtId="43" fontId="10" fillId="0" borderId="22" xfId="30" applyFont="1" applyBorder="1"/>
    <xf numFmtId="43" fontId="10" fillId="0" borderId="22" xfId="30" applyFont="1" applyBorder="1" applyAlignment="1">
      <alignment horizontal="center"/>
    </xf>
    <xf numFmtId="43" fontId="10" fillId="0" borderId="22" xfId="30" applyFont="1" applyBorder="1" applyAlignment="1">
      <alignment horizontal="right"/>
    </xf>
    <xf numFmtId="43" fontId="10" fillId="0" borderId="46" xfId="30" applyFont="1" applyBorder="1" applyAlignment="1">
      <alignment horizontal="right"/>
    </xf>
    <xf numFmtId="43" fontId="10" fillId="0" borderId="22" xfId="30" applyFont="1" applyBorder="1" applyAlignment="1"/>
    <xf numFmtId="43" fontId="10" fillId="0" borderId="46" xfId="30" applyFont="1" applyBorder="1" applyAlignment="1"/>
    <xf numFmtId="0" fontId="10" fillId="0" borderId="22" xfId="69" applyFont="1" applyBorder="1" applyAlignment="1">
      <alignment horizontal="center" vertical="center"/>
    </xf>
    <xf numFmtId="49" fontId="10" fillId="26" borderId="30" xfId="70" applyNumberFormat="1" applyFont="1" applyFill="1" applyBorder="1" applyAlignment="1">
      <alignment horizontal="center"/>
    </xf>
    <xf numFmtId="43" fontId="10" fillId="26" borderId="30" xfId="30" applyFont="1" applyFill="1" applyBorder="1" applyAlignment="1">
      <alignment horizontal="right" vertical="center"/>
    </xf>
    <xf numFmtId="43" fontId="10" fillId="26" borderId="30" xfId="30" applyFont="1" applyFill="1" applyBorder="1" applyAlignment="1">
      <alignment horizontal="centerContinuous" vertical="center"/>
    </xf>
    <xf numFmtId="43" fontId="10" fillId="26" borderId="30" xfId="30" applyFont="1" applyFill="1" applyBorder="1"/>
    <xf numFmtId="49" fontId="58" fillId="0" borderId="23" xfId="95" applyNumberFormat="1" applyFont="1" applyBorder="1" applyAlignment="1">
      <alignment horizontal="center"/>
    </xf>
    <xf numFmtId="43" fontId="58" fillId="0" borderId="36" xfId="104" quotePrefix="1" applyNumberFormat="1" applyFont="1" applyBorder="1" applyAlignment="1">
      <alignment vertical="center"/>
    </xf>
    <xf numFmtId="0" fontId="58" fillId="0" borderId="33" xfId="93" applyFont="1" applyBorder="1" applyAlignment="1">
      <alignment horizontal="left" vertical="center"/>
    </xf>
    <xf numFmtId="0" fontId="10" fillId="0" borderId="34" xfId="93" applyFont="1" applyBorder="1" applyAlignment="1">
      <alignment vertical="center"/>
    </xf>
    <xf numFmtId="43" fontId="10" fillId="0" borderId="23" xfId="30" applyFont="1" applyBorder="1"/>
    <xf numFmtId="43" fontId="10" fillId="0" borderId="23" xfId="30" applyFont="1" applyBorder="1" applyAlignment="1">
      <alignment horizontal="center"/>
    </xf>
    <xf numFmtId="43" fontId="10" fillId="0" borderId="23" xfId="30" applyFont="1" applyBorder="1" applyAlignment="1"/>
    <xf numFmtId="0" fontId="10" fillId="0" borderId="23" xfId="69" applyFont="1" applyBorder="1" applyAlignment="1">
      <alignment horizontal="center" vertical="center"/>
    </xf>
    <xf numFmtId="43" fontId="60" fillId="0" borderId="15" xfId="30" applyFont="1" applyBorder="1" applyAlignment="1">
      <alignment horizontal="right"/>
    </xf>
    <xf numFmtId="43" fontId="61" fillId="0" borderId="15" xfId="30" applyFont="1" applyBorder="1" applyAlignment="1">
      <alignment horizontal="right"/>
    </xf>
    <xf numFmtId="49" fontId="10" fillId="0" borderId="22" xfId="95" applyNumberFormat="1" applyFont="1" applyBorder="1" applyAlignment="1">
      <alignment horizontal="center"/>
    </xf>
    <xf numFmtId="0" fontId="58" fillId="0" borderId="0" xfId="93" applyFont="1" applyBorder="1" applyAlignment="1">
      <alignment horizontal="left" vertical="center"/>
    </xf>
    <xf numFmtId="49" fontId="58" fillId="26" borderId="30" xfId="95" applyNumberFormat="1" applyFont="1" applyFill="1" applyBorder="1" applyAlignment="1">
      <alignment horizontal="center"/>
    </xf>
    <xf numFmtId="43" fontId="10" fillId="26" borderId="30" xfId="30" applyFont="1" applyFill="1" applyBorder="1" applyAlignment="1">
      <alignment horizontal="center"/>
    </xf>
    <xf numFmtId="43" fontId="10" fillId="26" borderId="30" xfId="30" applyFont="1" applyFill="1" applyBorder="1" applyAlignment="1"/>
    <xf numFmtId="49" fontId="10" fillId="0" borderId="19" xfId="95" applyNumberFormat="1" applyFont="1" applyBorder="1" applyAlignment="1">
      <alignment horizontal="center"/>
    </xf>
    <xf numFmtId="0" fontId="10" fillId="0" borderId="31" xfId="70" applyFont="1" applyBorder="1"/>
    <xf numFmtId="0" fontId="10" fillId="0" borderId="32" xfId="93" applyFont="1" applyBorder="1" applyAlignment="1">
      <alignment vertical="center"/>
    </xf>
    <xf numFmtId="43" fontId="10" fillId="0" borderId="19" xfId="30" applyFont="1" applyBorder="1"/>
    <xf numFmtId="43" fontId="10" fillId="0" borderId="19" xfId="30" applyFont="1" applyBorder="1" applyAlignment="1">
      <alignment horizontal="center"/>
    </xf>
    <xf numFmtId="43" fontId="10" fillId="0" borderId="19" xfId="30" applyFont="1" applyBorder="1" applyAlignment="1">
      <alignment horizontal="right"/>
    </xf>
    <xf numFmtId="43" fontId="10" fillId="0" borderId="19" xfId="30" applyFont="1" applyBorder="1" applyAlignment="1"/>
    <xf numFmtId="49" fontId="58" fillId="0" borderId="19" xfId="95" applyNumberFormat="1" applyFont="1" applyBorder="1" applyAlignment="1">
      <alignment horizontal="center"/>
    </xf>
    <xf numFmtId="0" fontId="58" fillId="0" borderId="31" xfId="93" applyFont="1" applyBorder="1" applyAlignment="1">
      <alignment horizontal="left" vertical="center"/>
    </xf>
    <xf numFmtId="0" fontId="58" fillId="0" borderId="34" xfId="93" applyFont="1" applyBorder="1" applyAlignment="1">
      <alignment vertical="center"/>
    </xf>
    <xf numFmtId="43" fontId="10" fillId="0" borderId="23" xfId="30" applyFont="1" applyBorder="1" applyAlignment="1">
      <alignment vertical="center"/>
    </xf>
    <xf numFmtId="43" fontId="10" fillId="0" borderId="23" xfId="30" applyFont="1" applyBorder="1" applyAlignment="1">
      <alignment horizontal="center" vertical="center"/>
    </xf>
    <xf numFmtId="43" fontId="10" fillId="0" borderId="15" xfId="104" applyNumberFormat="1" applyFont="1" applyBorder="1" applyAlignment="1">
      <alignment vertical="center"/>
    </xf>
    <xf numFmtId="49" fontId="10" fillId="27" borderId="51" xfId="46" applyNumberFormat="1" applyFont="1" applyFill="1" applyBorder="1" applyAlignment="1">
      <alignment vertical="center"/>
    </xf>
    <xf numFmtId="49" fontId="10" fillId="27" borderId="51" xfId="46" applyNumberFormat="1" applyFont="1" applyFill="1" applyBorder="1" applyAlignment="1">
      <alignment horizontal="left" vertical="center"/>
    </xf>
    <xf numFmtId="0" fontId="10" fillId="0" borderId="54" xfId="46" applyFont="1" applyBorder="1" applyAlignment="1">
      <alignment horizontal="center"/>
    </xf>
    <xf numFmtId="49" fontId="10" fillId="27" borderId="55" xfId="46" quotePrefix="1" applyNumberFormat="1" applyFont="1" applyFill="1" applyBorder="1" applyAlignment="1">
      <alignment vertical="center"/>
    </xf>
    <xf numFmtId="43" fontId="10" fillId="0" borderId="22" xfId="104" quotePrefix="1" applyNumberFormat="1" applyFont="1" applyBorder="1" applyAlignment="1">
      <alignment vertical="center"/>
    </xf>
    <xf numFmtId="0" fontId="10" fillId="0" borderId="0" xfId="69" applyFont="1" applyBorder="1" applyAlignment="1">
      <alignment horizontal="center" vertical="center"/>
    </xf>
    <xf numFmtId="43" fontId="10" fillId="0" borderId="17" xfId="54" applyFont="1" applyBorder="1" applyAlignment="1">
      <alignment horizontal="center" vertical="center"/>
    </xf>
    <xf numFmtId="43" fontId="10" fillId="0" borderId="15" xfId="104" quotePrefix="1" applyNumberFormat="1" applyFont="1" applyBorder="1" applyAlignment="1">
      <alignment vertical="center"/>
    </xf>
    <xf numFmtId="0" fontId="10" fillId="0" borderId="16" xfId="69" applyFont="1" applyBorder="1" applyAlignment="1">
      <alignment horizontal="center" vertical="center"/>
    </xf>
    <xf numFmtId="0" fontId="10" fillId="0" borderId="16" xfId="69" applyFont="1" applyBorder="1" applyAlignment="1">
      <alignment horizontal="left" vertical="center"/>
    </xf>
    <xf numFmtId="0" fontId="10" fillId="0" borderId="15" xfId="69" applyFont="1" applyBorder="1" applyAlignment="1">
      <alignment vertical="center"/>
    </xf>
    <xf numFmtId="49" fontId="10" fillId="0" borderId="23" xfId="104" quotePrefix="1" applyNumberFormat="1" applyFont="1" applyBorder="1" applyAlignment="1">
      <alignment vertical="center"/>
    </xf>
    <xf numFmtId="49" fontId="10" fillId="0" borderId="19" xfId="70" applyNumberFormat="1" applyFont="1" applyBorder="1" applyAlignment="1">
      <alignment horizontal="center"/>
    </xf>
    <xf numFmtId="43" fontId="10" fillId="0" borderId="0" xfId="104" quotePrefix="1" applyNumberFormat="1" applyFont="1" applyBorder="1" applyAlignment="1">
      <alignment vertical="center"/>
    </xf>
    <xf numFmtId="0" fontId="10" fillId="0" borderId="0" xfId="94" applyFont="1" applyBorder="1" applyAlignment="1">
      <alignment horizontal="left" vertical="center"/>
    </xf>
    <xf numFmtId="43" fontId="10" fillId="0" borderId="32" xfId="54" applyFont="1" applyBorder="1" applyAlignment="1">
      <alignment horizontal="center" vertical="center"/>
    </xf>
    <xf numFmtId="0" fontId="10" fillId="26" borderId="35" xfId="69" applyFont="1" applyFill="1" applyBorder="1" applyAlignment="1">
      <alignment vertical="center"/>
    </xf>
    <xf numFmtId="49" fontId="10" fillId="0" borderId="0" xfId="69" applyNumberFormat="1" applyFont="1" applyAlignment="1">
      <alignment vertical="center"/>
    </xf>
    <xf numFmtId="0" fontId="10" fillId="0" borderId="0" xfId="69" applyNumberFormat="1" applyFont="1" applyBorder="1" applyAlignment="1">
      <alignment horizontal="center" vertical="center"/>
    </xf>
    <xf numFmtId="189" fontId="10" fillId="0" borderId="0" xfId="69" applyNumberFormat="1" applyFont="1" applyAlignment="1">
      <alignment vertical="center"/>
    </xf>
    <xf numFmtId="0" fontId="63" fillId="0" borderId="0" xfId="68" applyFont="1"/>
    <xf numFmtId="0" fontId="63" fillId="0" borderId="0" xfId="68" applyFont="1" applyAlignment="1">
      <alignment horizontal="right"/>
    </xf>
    <xf numFmtId="0" fontId="63" fillId="0" borderId="0" xfId="68" applyFont="1" applyAlignment="1">
      <alignment horizontal="center"/>
    </xf>
    <xf numFmtId="0" fontId="64" fillId="0" borderId="0" xfId="68" applyFont="1" applyAlignment="1">
      <alignment horizontal="center"/>
    </xf>
    <xf numFmtId="0" fontId="64" fillId="0" borderId="0" xfId="68" applyFont="1"/>
    <xf numFmtId="0" fontId="63" fillId="0" borderId="15" xfId="68" applyFont="1" applyBorder="1" applyAlignment="1">
      <alignment horizontal="center"/>
    </xf>
    <xf numFmtId="0" fontId="63" fillId="0" borderId="15" xfId="117" applyFont="1" applyBorder="1" applyAlignment="1">
      <alignment vertical="center"/>
    </xf>
    <xf numFmtId="43" fontId="63" fillId="0" borderId="15" xfId="30" applyFont="1" applyBorder="1"/>
    <xf numFmtId="0" fontId="63" fillId="0" borderId="15" xfId="68" applyFont="1" applyBorder="1"/>
    <xf numFmtId="43" fontId="63" fillId="0" borderId="15" xfId="68" applyNumberFormat="1" applyFont="1" applyBorder="1"/>
    <xf numFmtId="0" fontId="63" fillId="0" borderId="15" xfId="68" applyFont="1" applyBorder="1" applyAlignment="1">
      <alignment vertical="center"/>
    </xf>
    <xf numFmtId="0" fontId="63" fillId="0" borderId="15" xfId="117" applyFont="1" applyBorder="1"/>
    <xf numFmtId="202" fontId="64" fillId="0" borderId="15" xfId="117" applyNumberFormat="1" applyFont="1" applyBorder="1" applyAlignment="1">
      <alignment vertical="center"/>
    </xf>
    <xf numFmtId="188" fontId="63" fillId="0" borderId="15" xfId="117" applyNumberFormat="1" applyFont="1" applyBorder="1" applyAlignment="1">
      <alignment horizontal="right" vertical="center"/>
    </xf>
    <xf numFmtId="0" fontId="63" fillId="0" borderId="23" xfId="68" applyFont="1" applyBorder="1"/>
    <xf numFmtId="0" fontId="64" fillId="0" borderId="15" xfId="68" applyFont="1" applyBorder="1" applyAlignment="1">
      <alignment horizontal="center"/>
    </xf>
    <xf numFmtId="189" fontId="65" fillId="0" borderId="15" xfId="68" applyNumberFormat="1" applyFont="1" applyBorder="1"/>
    <xf numFmtId="0" fontId="63" fillId="0" borderId="19" xfId="68" applyFont="1" applyBorder="1"/>
    <xf numFmtId="0" fontId="63" fillId="0" borderId="20" xfId="68" applyFont="1" applyBorder="1"/>
    <xf numFmtId="0" fontId="63" fillId="0" borderId="0" xfId="68" applyFont="1" applyBorder="1" applyAlignment="1">
      <alignment horizontal="center"/>
    </xf>
    <xf numFmtId="0" fontId="63" fillId="0" borderId="0" xfId="68" applyFont="1" applyBorder="1"/>
    <xf numFmtId="43" fontId="10" fillId="0" borderId="17" xfId="30" applyFont="1" applyBorder="1" applyAlignment="1">
      <alignment horizontal="right"/>
    </xf>
    <xf numFmtId="43" fontId="10" fillId="0" borderId="17" xfId="30" applyFont="1" applyBorder="1" applyAlignment="1"/>
    <xf numFmtId="49" fontId="10" fillId="0" borderId="22" xfId="70" applyNumberFormat="1" applyFont="1" applyFill="1" applyBorder="1" applyAlignment="1">
      <alignment horizontal="center"/>
    </xf>
    <xf numFmtId="0" fontId="58" fillId="0" borderId="73" xfId="70" applyFont="1" applyFill="1" applyBorder="1" applyAlignment="1">
      <alignment horizontal="center"/>
    </xf>
    <xf numFmtId="0" fontId="58" fillId="0" borderId="0" xfId="70" applyFont="1" applyFill="1" applyBorder="1" applyAlignment="1">
      <alignment horizontal="center"/>
    </xf>
    <xf numFmtId="0" fontId="58" fillId="0" borderId="46" xfId="70" applyFont="1" applyFill="1" applyBorder="1" applyAlignment="1">
      <alignment horizontal="center"/>
    </xf>
    <xf numFmtId="43" fontId="10" fillId="0" borderId="22" xfId="30" applyFont="1" applyFill="1" applyBorder="1" applyAlignment="1">
      <alignment horizontal="right" vertical="center"/>
    </xf>
    <xf numFmtId="43" fontId="10" fillId="0" borderId="22" xfId="30" applyFont="1" applyFill="1" applyBorder="1" applyAlignment="1">
      <alignment horizontal="centerContinuous" vertical="center"/>
    </xf>
    <xf numFmtId="43" fontId="10" fillId="0" borderId="22" xfId="30" applyFont="1" applyFill="1" applyBorder="1"/>
    <xf numFmtId="0" fontId="10" fillId="0" borderId="22" xfId="69" applyFont="1" applyFill="1" applyBorder="1" applyAlignment="1">
      <alignment horizontal="center" vertical="center"/>
    </xf>
    <xf numFmtId="49" fontId="10" fillId="0" borderId="12" xfId="70" applyNumberFormat="1" applyFont="1" applyFill="1" applyBorder="1" applyAlignment="1">
      <alignment horizontal="center"/>
    </xf>
    <xf numFmtId="0" fontId="58" fillId="0" borderId="13" xfId="70" applyFont="1" applyFill="1" applyBorder="1" applyAlignment="1">
      <alignment horizontal="center"/>
    </xf>
    <xf numFmtId="0" fontId="58" fillId="0" borderId="14" xfId="70" applyFont="1" applyFill="1" applyBorder="1" applyAlignment="1">
      <alignment horizontal="center"/>
    </xf>
    <xf numFmtId="43" fontId="10" fillId="0" borderId="12" xfId="30" applyFont="1" applyFill="1" applyBorder="1" applyAlignment="1">
      <alignment horizontal="right" vertical="center"/>
    </xf>
    <xf numFmtId="43" fontId="10" fillId="0" borderId="12" xfId="30" applyFont="1" applyFill="1" applyBorder="1" applyAlignment="1">
      <alignment horizontal="centerContinuous" vertical="center"/>
    </xf>
    <xf numFmtId="43" fontId="10" fillId="0" borderId="12" xfId="30" applyFont="1" applyFill="1" applyBorder="1"/>
    <xf numFmtId="0" fontId="10" fillId="0" borderId="12" xfId="69" applyFont="1" applyFill="1" applyBorder="1" applyAlignment="1">
      <alignment horizontal="center" vertical="center"/>
    </xf>
    <xf numFmtId="49" fontId="10" fillId="0" borderId="23" xfId="70" applyNumberFormat="1" applyFont="1" applyFill="1" applyBorder="1" applyAlignment="1">
      <alignment horizontal="center"/>
    </xf>
    <xf numFmtId="43" fontId="10" fillId="0" borderId="23" xfId="30" applyFont="1" applyFill="1" applyBorder="1" applyAlignment="1">
      <alignment horizontal="right" vertical="center"/>
    </xf>
    <xf numFmtId="43" fontId="10" fillId="0" borderId="23" xfId="30" applyFont="1" applyFill="1" applyBorder="1" applyAlignment="1">
      <alignment horizontal="centerContinuous" vertical="center"/>
    </xf>
    <xf numFmtId="43" fontId="10" fillId="0" borderId="23" xfId="30" applyFont="1" applyFill="1" applyBorder="1"/>
    <xf numFmtId="0" fontId="10" fillId="0" borderId="23" xfId="69" applyFont="1" applyFill="1" applyBorder="1" applyAlignment="1">
      <alignment horizontal="center" vertical="center"/>
    </xf>
    <xf numFmtId="0" fontId="58" fillId="0" borderId="82" xfId="70" applyFont="1" applyFill="1" applyBorder="1" applyAlignment="1">
      <alignment horizontal="left" vertical="center"/>
    </xf>
    <xf numFmtId="0" fontId="10" fillId="0" borderId="33" xfId="70" applyFont="1" applyFill="1" applyBorder="1" applyAlignment="1">
      <alignment horizontal="center"/>
    </xf>
    <xf numFmtId="0" fontId="10" fillId="0" borderId="34" xfId="70" applyFont="1" applyFill="1" applyBorder="1" applyAlignment="1">
      <alignment horizontal="center"/>
    </xf>
    <xf numFmtId="43" fontId="10" fillId="0" borderId="34" xfId="30" applyFont="1" applyFill="1" applyBorder="1"/>
    <xf numFmtId="0" fontId="47" fillId="0" borderId="47" xfId="69" applyFont="1" applyFill="1" applyBorder="1" applyAlignment="1">
      <alignment vertical="center"/>
    </xf>
    <xf numFmtId="0" fontId="47" fillId="0" borderId="37" xfId="69" applyFont="1" applyFill="1" applyBorder="1" applyAlignment="1">
      <alignment horizontal="center" vertical="center"/>
    </xf>
    <xf numFmtId="189" fontId="47" fillId="0" borderId="47" xfId="69" applyNumberFormat="1" applyFont="1" applyFill="1" applyBorder="1" applyAlignment="1">
      <alignment vertical="center"/>
    </xf>
    <xf numFmtId="0" fontId="47" fillId="0" borderId="37" xfId="69" applyFont="1" applyFill="1" applyBorder="1" applyAlignment="1">
      <alignment vertical="center"/>
    </xf>
    <xf numFmtId="1" fontId="47" fillId="28" borderId="30" xfId="91" applyNumberFormat="1" applyFont="1" applyFill="1" applyBorder="1" applyAlignment="1">
      <alignment horizontal="center" vertical="center"/>
    </xf>
    <xf numFmtId="43" fontId="47" fillId="28" borderId="28" xfId="30" applyFont="1" applyFill="1" applyBorder="1" applyAlignment="1">
      <alignment vertical="center"/>
    </xf>
    <xf numFmtId="43" fontId="47" fillId="28" borderId="30" xfId="30" applyFont="1" applyFill="1" applyBorder="1" applyAlignment="1">
      <alignment horizontal="center" vertical="center"/>
    </xf>
    <xf numFmtId="43" fontId="47" fillId="28" borderId="30" xfId="30" applyFont="1" applyFill="1" applyBorder="1" applyAlignment="1">
      <alignment vertical="center"/>
    </xf>
    <xf numFmtId="191" fontId="47" fillId="26" borderId="30" xfId="70" quotePrefix="1" applyNumberFormat="1" applyFont="1" applyFill="1" applyBorder="1" applyAlignment="1">
      <alignment horizontal="center"/>
    </xf>
    <xf numFmtId="43" fontId="47" fillId="26" borderId="28" xfId="30" applyFont="1" applyFill="1" applyBorder="1" applyAlignment="1">
      <alignment horizontal="right" vertical="center"/>
    </xf>
    <xf numFmtId="43" fontId="47" fillId="26" borderId="30" xfId="30" applyFont="1" applyFill="1" applyBorder="1" applyAlignment="1">
      <alignment horizontal="center" vertical="center"/>
    </xf>
    <xf numFmtId="43" fontId="47" fillId="26" borderId="30" xfId="30" applyFont="1" applyFill="1" applyBorder="1" applyAlignment="1"/>
    <xf numFmtId="43" fontId="47" fillId="26" borderId="30" xfId="30" applyFont="1" applyFill="1" applyBorder="1" applyAlignment="1">
      <alignment vertical="center"/>
    </xf>
    <xf numFmtId="0" fontId="47" fillId="26" borderId="30" xfId="70" applyFont="1" applyFill="1" applyBorder="1" applyAlignment="1">
      <alignment horizontal="center"/>
    </xf>
    <xf numFmtId="43" fontId="47" fillId="26" borderId="30" xfId="30" applyFont="1" applyFill="1" applyBorder="1" applyAlignment="1">
      <alignment horizontal="right" vertical="center"/>
    </xf>
    <xf numFmtId="1" fontId="47" fillId="26" borderId="30" xfId="91" applyNumberFormat="1" applyFont="1" applyFill="1" applyBorder="1" applyAlignment="1">
      <alignment horizontal="center" vertical="center"/>
    </xf>
    <xf numFmtId="43" fontId="47" fillId="26" borderId="28" xfId="30" applyFont="1" applyFill="1" applyBorder="1" applyAlignment="1">
      <alignment vertical="center"/>
    </xf>
    <xf numFmtId="191" fontId="47" fillId="26" borderId="27" xfId="70" quotePrefix="1" applyNumberFormat="1" applyFont="1" applyFill="1" applyBorder="1" applyAlignment="1">
      <alignment horizontal="center"/>
    </xf>
    <xf numFmtId="0" fontId="10" fillId="0" borderId="36" xfId="70" applyFont="1" applyFill="1" applyBorder="1" applyAlignment="1">
      <alignment horizontal="left"/>
    </xf>
    <xf numFmtId="0" fontId="47" fillId="0" borderId="15" xfId="99" applyFont="1" applyBorder="1" applyAlignment="1">
      <alignment horizontal="left" vertical="center"/>
    </xf>
    <xf numFmtId="0" fontId="47" fillId="0" borderId="16" xfId="69" applyFont="1" applyBorder="1" applyAlignment="1">
      <alignment vertical="center"/>
    </xf>
    <xf numFmtId="0" fontId="48" fillId="0" borderId="17" xfId="69" applyFont="1" applyBorder="1" applyAlignment="1">
      <alignment vertical="center"/>
    </xf>
    <xf numFmtId="0" fontId="47" fillId="0" borderId="16" xfId="99" applyFont="1" applyBorder="1" applyAlignment="1">
      <alignment horizontal="left" vertical="center"/>
    </xf>
    <xf numFmtId="0" fontId="47" fillId="0" borderId="41" xfId="69" applyFont="1" applyBorder="1" applyAlignment="1">
      <alignment vertical="center"/>
    </xf>
    <xf numFmtId="0" fontId="47" fillId="0" borderId="38" xfId="69" applyFont="1" applyBorder="1" applyAlignment="1">
      <alignment horizontal="center" vertical="center"/>
    </xf>
    <xf numFmtId="0" fontId="47" fillId="0" borderId="16" xfId="69" applyFont="1" applyBorder="1" applyAlignment="1">
      <alignment horizontal="center" vertical="center"/>
    </xf>
    <xf numFmtId="189" fontId="47" fillId="0" borderId="41" xfId="69" applyNumberFormat="1" applyFont="1" applyBorder="1" applyAlignment="1">
      <alignment vertical="center"/>
    </xf>
    <xf numFmtId="0" fontId="47" fillId="0" borderId="15" xfId="69" applyFont="1" applyBorder="1" applyAlignment="1">
      <alignment vertical="center"/>
    </xf>
    <xf numFmtId="0" fontId="47" fillId="0" borderId="23" xfId="69" applyFont="1" applyFill="1" applyBorder="1" applyAlignment="1">
      <alignment vertical="center"/>
    </xf>
    <xf numFmtId="0" fontId="48" fillId="0" borderId="12" xfId="90" applyFont="1" applyFill="1" applyBorder="1" applyAlignment="1">
      <alignment horizontal="center"/>
    </xf>
    <xf numFmtId="0" fontId="48" fillId="0" borderId="82" xfId="70" applyFont="1" applyFill="1" applyBorder="1"/>
    <xf numFmtId="0" fontId="47" fillId="0" borderId="14" xfId="93" applyFont="1" applyFill="1" applyBorder="1" applyAlignment="1">
      <alignment vertical="center"/>
    </xf>
    <xf numFmtId="43" fontId="47" fillId="0" borderId="14" xfId="30" applyFont="1" applyFill="1" applyBorder="1" applyAlignment="1">
      <alignment vertical="center"/>
    </xf>
    <xf numFmtId="43" fontId="47" fillId="0" borderId="12" xfId="30" applyFont="1" applyFill="1" applyBorder="1" applyAlignment="1">
      <alignment horizontal="center" vertical="center"/>
    </xf>
    <xf numFmtId="43" fontId="47" fillId="0" borderId="12" xfId="30" applyFont="1" applyFill="1" applyBorder="1" applyAlignment="1">
      <alignment vertical="center"/>
    </xf>
    <xf numFmtId="43" fontId="47" fillId="0" borderId="16" xfId="30" applyFont="1" applyFill="1" applyBorder="1" applyAlignment="1">
      <alignment horizontal="left" vertical="top" wrapText="1"/>
    </xf>
    <xf numFmtId="43" fontId="47" fillId="0" borderId="17" xfId="30" applyFont="1" applyFill="1" applyBorder="1" applyAlignment="1">
      <alignment horizontal="left" vertical="top" wrapText="1"/>
    </xf>
    <xf numFmtId="43" fontId="47" fillId="0" borderId="16" xfId="30" applyFont="1" applyFill="1" applyBorder="1" applyAlignment="1">
      <alignment horizontal="left" vertical="top"/>
    </xf>
    <xf numFmtId="188" fontId="43" fillId="0" borderId="0" xfId="74" applyNumberFormat="1" applyFont="1" applyAlignment="1">
      <alignment horizontal="right" vertical="center"/>
    </xf>
    <xf numFmtId="188" fontId="43" fillId="0" borderId="0" xfId="74" applyNumberFormat="1" applyFont="1" applyAlignment="1">
      <alignment horizontal="center" vertical="center"/>
    </xf>
    <xf numFmtId="0" fontId="45" fillId="0" borderId="0" xfId="74" applyNumberFormat="1" applyFont="1" applyAlignment="1">
      <alignment horizontal="left" vertical="center"/>
    </xf>
    <xf numFmtId="190" fontId="43" fillId="0" borderId="0" xfId="74" applyNumberFormat="1" applyFont="1" applyAlignment="1">
      <alignment vertical="center"/>
    </xf>
    <xf numFmtId="0" fontId="43" fillId="0" borderId="0" xfId="69" applyFont="1" applyAlignment="1">
      <alignment vertical="center"/>
    </xf>
    <xf numFmtId="188" fontId="43" fillId="0" borderId="0" xfId="74" applyNumberFormat="1" applyFont="1" applyAlignment="1">
      <alignment vertical="center"/>
    </xf>
    <xf numFmtId="0" fontId="45" fillId="0" borderId="0" xfId="69" applyFont="1" applyBorder="1" applyAlignment="1">
      <alignment vertical="center"/>
    </xf>
    <xf numFmtId="189" fontId="43" fillId="0" borderId="0" xfId="69" applyNumberFormat="1" applyFont="1" applyAlignment="1">
      <alignment vertical="center"/>
    </xf>
    <xf numFmtId="0" fontId="43" fillId="0" borderId="0" xfId="69" applyFont="1" applyBorder="1" applyAlignment="1">
      <alignment horizontal="center" vertical="center"/>
    </xf>
    <xf numFmtId="0" fontId="43" fillId="0" borderId="0" xfId="69" applyFont="1" applyBorder="1" applyAlignment="1">
      <alignment vertical="center"/>
    </xf>
    <xf numFmtId="0" fontId="45" fillId="0" borderId="0" xfId="69" applyFont="1" applyAlignment="1">
      <alignment vertical="center"/>
    </xf>
    <xf numFmtId="188" fontId="43" fillId="0" borderId="11" xfId="74" applyNumberFormat="1" applyFont="1" applyBorder="1" applyAlignment="1">
      <alignment horizontal="center" vertical="center"/>
    </xf>
    <xf numFmtId="0" fontId="45" fillId="0" borderId="12" xfId="69" applyFont="1" applyBorder="1" applyAlignment="1">
      <alignment horizontal="center" vertical="center"/>
    </xf>
    <xf numFmtId="0" fontId="43" fillId="0" borderId="13" xfId="91" applyFont="1" applyBorder="1" applyAlignment="1">
      <alignment horizontal="left" vertical="center"/>
    </xf>
    <xf numFmtId="0" fontId="45" fillId="0" borderId="14" xfId="69" applyFont="1" applyBorder="1" applyAlignment="1">
      <alignment vertical="center"/>
    </xf>
    <xf numFmtId="189" fontId="45" fillId="0" borderId="12" xfId="54" applyNumberFormat="1" applyFont="1" applyBorder="1" applyAlignment="1">
      <alignment vertical="center"/>
    </xf>
    <xf numFmtId="189" fontId="45" fillId="0" borderId="12" xfId="54" applyNumberFormat="1" applyFont="1" applyBorder="1" applyAlignment="1">
      <alignment horizontal="center" vertical="center"/>
    </xf>
    <xf numFmtId="43" fontId="45" fillId="0" borderId="12" xfId="54" applyFont="1" applyBorder="1" applyAlignment="1">
      <alignment vertical="center"/>
    </xf>
    <xf numFmtId="0" fontId="45" fillId="0" borderId="15" xfId="69" applyFont="1" applyBorder="1" applyAlignment="1">
      <alignment horizontal="center" vertical="center"/>
    </xf>
    <xf numFmtId="0" fontId="45" fillId="0" borderId="18" xfId="91" applyFont="1" applyBorder="1" applyAlignment="1">
      <alignment horizontal="center" vertical="center"/>
    </xf>
    <xf numFmtId="0" fontId="45" fillId="0" borderId="16" xfId="91" applyFont="1" applyBorder="1" applyAlignment="1">
      <alignment horizontal="center" vertical="center"/>
    </xf>
    <xf numFmtId="0" fontId="45" fillId="0" borderId="17" xfId="69" applyFont="1" applyBorder="1" applyAlignment="1">
      <alignment vertical="center"/>
    </xf>
    <xf numFmtId="189" fontId="45" fillId="0" borderId="15" xfId="54" applyNumberFormat="1" applyFont="1" applyBorder="1" applyAlignment="1">
      <alignment vertical="center"/>
    </xf>
    <xf numFmtId="43" fontId="45" fillId="0" borderId="15" xfId="54" applyFont="1" applyBorder="1" applyAlignment="1">
      <alignment vertical="center"/>
    </xf>
    <xf numFmtId="0" fontId="45" fillId="0" borderId="18" xfId="91" applyFont="1" applyBorder="1" applyAlignment="1">
      <alignment horizontal="left" vertical="center"/>
    </xf>
    <xf numFmtId="189" fontId="45" fillId="0" borderId="15" xfId="30" applyNumberFormat="1" applyFont="1" applyBorder="1" applyAlignment="1">
      <alignment horizontal="right"/>
    </xf>
    <xf numFmtId="43" fontId="45" fillId="0" borderId="15" xfId="30" applyFont="1" applyBorder="1" applyAlignment="1">
      <alignment horizontal="center"/>
    </xf>
    <xf numFmtId="43" fontId="45" fillId="0" borderId="15" xfId="54" applyNumberFormat="1" applyFont="1" applyBorder="1" applyAlignment="1">
      <alignment vertical="center"/>
    </xf>
    <xf numFmtId="1" fontId="45" fillId="0" borderId="15" xfId="70" applyNumberFormat="1" applyFont="1" applyBorder="1" applyAlignment="1">
      <alignment horizontal="center"/>
    </xf>
    <xf numFmtId="0" fontId="45" fillId="0" borderId="18" xfId="70" applyFont="1" applyBorder="1" applyAlignment="1"/>
    <xf numFmtId="0" fontId="45" fillId="0" borderId="16" xfId="93" applyFont="1" applyBorder="1" applyAlignment="1">
      <alignment horizontal="left" vertical="center"/>
    </xf>
    <xf numFmtId="43" fontId="45" fillId="0" borderId="15" xfId="30" applyFont="1" applyBorder="1" applyAlignment="1">
      <alignment horizontal="center" vertical="center"/>
    </xf>
    <xf numFmtId="43" fontId="45" fillId="0" borderId="15" xfId="30" applyFont="1" applyBorder="1" applyAlignment="1">
      <alignment vertical="center"/>
    </xf>
    <xf numFmtId="1" fontId="45" fillId="0" borderId="15" xfId="70" quotePrefix="1" applyNumberFormat="1" applyFont="1" applyBorder="1" applyAlignment="1">
      <alignment horizontal="center"/>
    </xf>
    <xf numFmtId="0" fontId="45" fillId="0" borderId="16" xfId="91" applyFont="1" applyBorder="1" applyAlignment="1">
      <alignment horizontal="left" vertical="center"/>
    </xf>
    <xf numFmtId="43" fontId="45" fillId="0" borderId="0" xfId="69" applyNumberFormat="1" applyFont="1" applyAlignment="1">
      <alignment vertical="center"/>
    </xf>
    <xf numFmtId="189" fontId="45" fillId="0" borderId="0" xfId="30" applyNumberFormat="1" applyFont="1" applyAlignment="1">
      <alignment vertical="center"/>
    </xf>
    <xf numFmtId="0" fontId="45" fillId="0" borderId="16" xfId="93" applyFont="1" applyBorder="1" applyAlignment="1">
      <alignment vertical="center"/>
    </xf>
    <xf numFmtId="43" fontId="45" fillId="0" borderId="15" xfId="30" applyFont="1" applyBorder="1" applyAlignment="1">
      <alignment horizontal="right" vertical="center"/>
    </xf>
    <xf numFmtId="0" fontId="45" fillId="0" borderId="16" xfId="69" applyFont="1" applyBorder="1" applyAlignment="1">
      <alignment horizontal="center" vertical="center"/>
    </xf>
    <xf numFmtId="189" fontId="45" fillId="0" borderId="15" xfId="30" applyNumberFormat="1" applyFont="1" applyBorder="1" applyAlignment="1">
      <alignment horizontal="center" vertical="center"/>
    </xf>
    <xf numFmtId="0" fontId="45" fillId="0" borderId="16" xfId="91" applyFont="1" applyBorder="1" applyAlignment="1">
      <alignment vertical="center"/>
    </xf>
    <xf numFmtId="0" fontId="45" fillId="0" borderId="17" xfId="91" applyFont="1" applyBorder="1" applyAlignment="1">
      <alignment vertical="center"/>
    </xf>
    <xf numFmtId="43" fontId="45" fillId="0" borderId="15" xfId="30" applyFont="1" applyFill="1" applyBorder="1" applyAlignment="1">
      <alignment horizontal="center" vertical="center"/>
    </xf>
    <xf numFmtId="0" fontId="45" fillId="26" borderId="30" xfId="69" applyFont="1" applyFill="1" applyBorder="1" applyAlignment="1">
      <alignment horizontal="center" vertical="center"/>
    </xf>
    <xf numFmtId="189" fontId="45" fillId="26" borderId="30" xfId="30" applyNumberFormat="1" applyFont="1" applyFill="1" applyBorder="1" applyAlignment="1">
      <alignment vertical="center"/>
    </xf>
    <xf numFmtId="43" fontId="45" fillId="26" borderId="30" xfId="30" applyFont="1" applyFill="1" applyBorder="1" applyAlignment="1">
      <alignment horizontal="center" vertical="center"/>
    </xf>
    <xf numFmtId="43" fontId="45" fillId="26" borderId="30" xfId="30" applyFont="1" applyFill="1" applyBorder="1" applyAlignment="1">
      <alignment vertical="center"/>
    </xf>
    <xf numFmtId="188" fontId="45" fillId="0" borderId="0" xfId="69" applyNumberFormat="1" applyFont="1" applyAlignment="1">
      <alignment vertical="center"/>
    </xf>
    <xf numFmtId="1" fontId="43" fillId="0" borderId="15" xfId="70" quotePrefix="1" applyNumberFormat="1" applyFont="1" applyBorder="1" applyAlignment="1">
      <alignment horizontal="center"/>
    </xf>
    <xf numFmtId="0" fontId="43" fillId="0" borderId="18" xfId="70" applyFont="1" applyBorder="1" applyAlignment="1"/>
    <xf numFmtId="0" fontId="45" fillId="0" borderId="16" xfId="89" applyFont="1" applyBorder="1" applyAlignment="1">
      <alignment horizontal="left"/>
    </xf>
    <xf numFmtId="0" fontId="45" fillId="0" borderId="17" xfId="93" applyFont="1" applyBorder="1" applyAlignment="1">
      <alignment vertical="center"/>
    </xf>
    <xf numFmtId="189" fontId="45" fillId="0" borderId="15" xfId="30" applyNumberFormat="1" applyFont="1" applyBorder="1" applyAlignment="1">
      <alignment vertical="center"/>
    </xf>
    <xf numFmtId="43" fontId="45" fillId="0" borderId="15" xfId="30" applyFont="1" applyBorder="1" applyAlignment="1">
      <alignment horizontal="centerContinuous" vertical="center"/>
    </xf>
    <xf numFmtId="0" fontId="43" fillId="0" borderId="15" xfId="30" quotePrefix="1" applyNumberFormat="1" applyFont="1" applyBorder="1" applyAlignment="1">
      <alignment horizontal="center"/>
    </xf>
    <xf numFmtId="0" fontId="43" fillId="0" borderId="16" xfId="70" applyFont="1" applyBorder="1" applyAlignment="1">
      <alignment horizontal="left"/>
    </xf>
    <xf numFmtId="0" fontId="45" fillId="0" borderId="16" xfId="70" applyFont="1" applyBorder="1" applyAlignment="1">
      <alignment horizontal="left"/>
    </xf>
    <xf numFmtId="189" fontId="45" fillId="0" borderId="15" xfId="30" applyNumberFormat="1" applyFont="1" applyBorder="1" applyAlignment="1"/>
    <xf numFmtId="43" fontId="45" fillId="0" borderId="15" xfId="30" applyFont="1" applyBorder="1" applyAlignment="1"/>
    <xf numFmtId="43" fontId="45" fillId="0" borderId="0" xfId="30" applyFont="1" applyAlignment="1">
      <alignment vertical="center"/>
    </xf>
    <xf numFmtId="0" fontId="43" fillId="0" borderId="15" xfId="69" applyFont="1" applyBorder="1" applyAlignment="1">
      <alignment horizontal="center" vertical="center"/>
    </xf>
    <xf numFmtId="0" fontId="43" fillId="0" borderId="16" xfId="69" applyFont="1" applyBorder="1" applyAlignment="1">
      <alignment horizontal="left" vertical="center"/>
    </xf>
    <xf numFmtId="0" fontId="45" fillId="0" borderId="16" xfId="69" applyFont="1" applyBorder="1" applyAlignment="1">
      <alignment horizontal="left" vertical="center"/>
    </xf>
    <xf numFmtId="0" fontId="45" fillId="0" borderId="17" xfId="69" applyFont="1" applyBorder="1" applyAlignment="1">
      <alignment horizontal="center" vertical="center"/>
    </xf>
    <xf numFmtId="0" fontId="45" fillId="0" borderId="18" xfId="70" applyFont="1" applyBorder="1" applyAlignment="1">
      <alignment horizontal="center"/>
    </xf>
    <xf numFmtId="0" fontId="45" fillId="0" borderId="19" xfId="69" applyFont="1" applyBorder="1" applyAlignment="1">
      <alignment horizontal="center" vertical="center"/>
    </xf>
    <xf numFmtId="189" fontId="45" fillId="0" borderId="19" xfId="30" applyNumberFormat="1" applyFont="1" applyBorder="1" applyAlignment="1">
      <alignment vertical="center"/>
    </xf>
    <xf numFmtId="43" fontId="45" fillId="0" borderId="19" xfId="30" applyFont="1" applyBorder="1" applyAlignment="1">
      <alignment vertical="center"/>
    </xf>
    <xf numFmtId="189" fontId="45" fillId="26" borderId="30" xfId="30" applyNumberFormat="1" applyFont="1" applyFill="1" applyBorder="1" applyAlignment="1">
      <alignment horizontal="right"/>
    </xf>
    <xf numFmtId="43" fontId="45" fillId="26" borderId="30" xfId="30" applyFont="1" applyFill="1" applyBorder="1" applyAlignment="1">
      <alignment horizontal="center"/>
    </xf>
    <xf numFmtId="43" fontId="45" fillId="26" borderId="30" xfId="30" applyFont="1" applyFill="1" applyBorder="1" applyAlignment="1">
      <alignment horizontal="right"/>
    </xf>
    <xf numFmtId="0" fontId="45" fillId="0" borderId="18" xfId="30" quotePrefix="1" applyNumberFormat="1" applyFont="1" applyBorder="1" applyAlignment="1">
      <alignment horizontal="center"/>
    </xf>
    <xf numFmtId="0" fontId="45" fillId="0" borderId="16" xfId="70" applyFont="1" applyBorder="1" applyAlignment="1"/>
    <xf numFmtId="0" fontId="45" fillId="0" borderId="16" xfId="69" applyFont="1" applyBorder="1" applyAlignment="1">
      <alignment vertical="center"/>
    </xf>
    <xf numFmtId="0" fontId="43" fillId="0" borderId="18" xfId="30" quotePrefix="1" applyNumberFormat="1" applyFont="1" applyBorder="1" applyAlignment="1">
      <alignment horizontal="center"/>
    </xf>
    <xf numFmtId="0" fontId="45" fillId="0" borderId="15" xfId="69" applyFont="1" applyBorder="1" applyAlignment="1">
      <alignment vertical="center"/>
    </xf>
    <xf numFmtId="10" fontId="45" fillId="0" borderId="15" xfId="119" applyNumberFormat="1" applyFont="1" applyBorder="1" applyAlignment="1">
      <alignment horizontal="center" vertical="center"/>
    </xf>
    <xf numFmtId="43" fontId="43" fillId="0" borderId="16" xfId="30" applyFont="1" applyBorder="1" applyAlignment="1"/>
    <xf numFmtId="1" fontId="43" fillId="0" borderId="18" xfId="70" quotePrefix="1" applyNumberFormat="1" applyFont="1" applyBorder="1" applyAlignment="1">
      <alignment horizontal="center"/>
    </xf>
    <xf numFmtId="2" fontId="45" fillId="0" borderId="15" xfId="93" applyNumberFormat="1" applyFont="1" applyBorder="1" applyAlignment="1">
      <alignment horizontal="center"/>
    </xf>
    <xf numFmtId="0" fontId="43" fillId="0" borderId="17" xfId="69" applyFont="1" applyBorder="1" applyAlignment="1">
      <alignment vertical="center"/>
    </xf>
    <xf numFmtId="0" fontId="45" fillId="0" borderId="22" xfId="69" applyFont="1" applyBorder="1" applyAlignment="1">
      <alignment vertical="center"/>
    </xf>
    <xf numFmtId="0" fontId="45" fillId="0" borderId="73" xfId="70" applyFont="1" applyBorder="1" applyAlignment="1">
      <alignment horizontal="center"/>
    </xf>
    <xf numFmtId="0" fontId="45" fillId="0" borderId="0" xfId="70" applyFont="1" applyBorder="1" applyAlignment="1">
      <alignment horizontal="left"/>
    </xf>
    <xf numFmtId="0" fontId="43" fillId="0" borderId="46" xfId="69" applyFont="1" applyBorder="1" applyAlignment="1">
      <alignment vertical="center"/>
    </xf>
    <xf numFmtId="189" fontId="45" fillId="0" borderId="22" xfId="30" applyNumberFormat="1" applyFont="1" applyBorder="1" applyAlignment="1">
      <alignment horizontal="right"/>
    </xf>
    <xf numFmtId="43" fontId="45" fillId="0" borderId="22" xfId="30" applyFont="1" applyBorder="1" applyAlignment="1">
      <alignment horizontal="center"/>
    </xf>
    <xf numFmtId="43" fontId="45" fillId="0" borderId="22" xfId="30" applyFont="1" applyBorder="1" applyAlignment="1"/>
    <xf numFmtId="10" fontId="45" fillId="0" borderId="22" xfId="119" applyNumberFormat="1" applyFont="1" applyBorder="1" applyAlignment="1">
      <alignment horizontal="center" vertical="center"/>
    </xf>
    <xf numFmtId="0" fontId="45" fillId="26" borderId="30" xfId="69" applyFont="1" applyFill="1" applyBorder="1" applyAlignment="1">
      <alignment vertical="center"/>
    </xf>
    <xf numFmtId="38" fontId="43" fillId="0" borderId="18" xfId="30" quotePrefix="1" applyNumberFormat="1" applyFont="1" applyBorder="1" applyAlignment="1">
      <alignment horizontal="center"/>
    </xf>
    <xf numFmtId="43" fontId="45" fillId="0" borderId="16" xfId="30" applyFont="1" applyBorder="1" applyAlignment="1"/>
    <xf numFmtId="0" fontId="43" fillId="0" borderId="17" xfId="93" applyFont="1" applyBorder="1" applyAlignment="1">
      <alignment vertical="center"/>
    </xf>
    <xf numFmtId="191" fontId="45" fillId="0" borderId="16" xfId="92" applyNumberFormat="1" applyFont="1" applyBorder="1" applyAlignment="1">
      <alignment vertical="top" wrapText="1"/>
    </xf>
    <xf numFmtId="191" fontId="45" fillId="0" borderId="17" xfId="92" applyNumberFormat="1" applyFont="1" applyBorder="1" applyAlignment="1">
      <alignment vertical="top" wrapText="1"/>
    </xf>
    <xf numFmtId="43" fontId="45" fillId="0" borderId="15" xfId="30" applyFont="1" applyFill="1" applyBorder="1" applyAlignment="1">
      <alignment vertical="center"/>
    </xf>
    <xf numFmtId="43" fontId="45" fillId="0" borderId="15" xfId="30" applyFont="1" applyFill="1" applyBorder="1" applyAlignment="1"/>
    <xf numFmtId="191" fontId="45" fillId="0" borderId="16" xfId="92" applyNumberFormat="1" applyFont="1" applyBorder="1"/>
    <xf numFmtId="191" fontId="45" fillId="0" borderId="17" xfId="92" applyNumberFormat="1" applyFont="1" applyBorder="1"/>
    <xf numFmtId="191" fontId="45" fillId="0" borderId="16" xfId="92" quotePrefix="1" applyNumberFormat="1" applyFont="1" applyBorder="1"/>
    <xf numFmtId="0" fontId="45" fillId="0" borderId="36" xfId="70" applyFont="1" applyBorder="1" applyAlignment="1">
      <alignment horizontal="center"/>
    </xf>
    <xf numFmtId="203" fontId="45" fillId="0" borderId="18" xfId="30" applyNumberFormat="1" applyFont="1" applyFill="1" applyBorder="1" applyAlignment="1" applyProtection="1">
      <alignment horizontal="right"/>
    </xf>
    <xf numFmtId="191" fontId="45" fillId="0" borderId="16" xfId="92" applyNumberFormat="1" applyFont="1" applyBorder="1" applyAlignment="1">
      <alignment vertical="top"/>
    </xf>
    <xf numFmtId="191" fontId="45" fillId="0" borderId="16" xfId="92" quotePrefix="1" applyNumberFormat="1" applyFont="1" applyBorder="1" applyAlignment="1">
      <alignment vertical="top"/>
    </xf>
    <xf numFmtId="2" fontId="45" fillId="0" borderId="15" xfId="69" applyNumberFormat="1" applyFont="1" applyBorder="1" applyAlignment="1">
      <alignment horizontal="center" vertical="center"/>
    </xf>
    <xf numFmtId="43" fontId="45" fillId="0" borderId="15" xfId="30" applyFont="1" applyFill="1" applyBorder="1" applyAlignment="1">
      <alignment horizontal="center"/>
    </xf>
    <xf numFmtId="2" fontId="45" fillId="0" borderId="15" xfId="69" applyNumberFormat="1" applyFont="1" applyFill="1" applyBorder="1" applyAlignment="1">
      <alignment horizontal="center" vertical="center"/>
    </xf>
    <xf numFmtId="0" fontId="45" fillId="0" borderId="16" xfId="70" applyFont="1" applyFill="1" applyBorder="1" applyAlignment="1">
      <alignment horizontal="left"/>
    </xf>
    <xf numFmtId="0" fontId="45" fillId="0" borderId="17" xfId="93" applyFont="1" applyFill="1" applyBorder="1" applyAlignment="1">
      <alignment vertical="center"/>
    </xf>
    <xf numFmtId="189" fontId="45" fillId="0" borderId="15" xfId="30" applyNumberFormat="1" applyFont="1" applyFill="1" applyBorder="1" applyAlignment="1">
      <alignment horizontal="center" vertical="center"/>
    </xf>
    <xf numFmtId="2" fontId="45" fillId="0" borderId="22" xfId="69" applyNumberFormat="1" applyFont="1" applyFill="1" applyBorder="1" applyAlignment="1">
      <alignment horizontal="center" vertical="center"/>
    </xf>
    <xf numFmtId="0" fontId="45" fillId="0" borderId="0" xfId="70" applyFont="1" applyFill="1" applyBorder="1" applyAlignment="1">
      <alignment horizontal="left"/>
    </xf>
    <xf numFmtId="0" fontId="45" fillId="0" borderId="46" xfId="93" applyFont="1" applyFill="1" applyBorder="1" applyAlignment="1">
      <alignment vertical="center"/>
    </xf>
    <xf numFmtId="189" fontId="45" fillId="0" borderId="22" xfId="30" applyNumberFormat="1" applyFont="1" applyFill="1" applyBorder="1" applyAlignment="1">
      <alignment horizontal="center" vertical="center"/>
    </xf>
    <xf numFmtId="43" fontId="45" fillId="0" borderId="22" xfId="30" applyFont="1" applyFill="1" applyBorder="1" applyAlignment="1"/>
    <xf numFmtId="0" fontId="45" fillId="0" borderId="22" xfId="69" applyFont="1" applyFill="1" applyBorder="1" applyAlignment="1">
      <alignment horizontal="center" vertical="center"/>
    </xf>
    <xf numFmtId="189" fontId="45" fillId="26" borderId="30" xfId="30" applyNumberFormat="1" applyFont="1" applyFill="1" applyBorder="1" applyAlignment="1">
      <alignment horizontal="right" vertical="center"/>
    </xf>
    <xf numFmtId="43" fontId="45" fillId="26" borderId="30" xfId="30" applyFont="1" applyFill="1" applyBorder="1" applyAlignment="1">
      <alignment horizontal="centerContinuous" vertical="center"/>
    </xf>
    <xf numFmtId="189" fontId="45" fillId="0" borderId="15" xfId="30" applyNumberFormat="1" applyFont="1" applyBorder="1" applyAlignment="1">
      <alignment horizontal="right" vertical="center"/>
    </xf>
    <xf numFmtId="194" fontId="43" fillId="0" borderId="45" xfId="30" quotePrefix="1" applyNumberFormat="1" applyFont="1" applyBorder="1" applyAlignment="1">
      <alignment horizontal="center"/>
    </xf>
    <xf numFmtId="0" fontId="45" fillId="0" borderId="45" xfId="70" applyFont="1" applyBorder="1" applyAlignment="1">
      <alignment horizontal="center"/>
    </xf>
    <xf numFmtId="0" fontId="45" fillId="0" borderId="31" xfId="70" applyFont="1" applyBorder="1" applyAlignment="1">
      <alignment horizontal="left"/>
    </xf>
    <xf numFmtId="0" fontId="45" fillId="0" borderId="32" xfId="93" applyFont="1" applyBorder="1" applyAlignment="1">
      <alignment vertical="center"/>
    </xf>
    <xf numFmtId="189" fontId="45" fillId="0" borderId="19" xfId="30" applyNumberFormat="1" applyFont="1" applyBorder="1" applyAlignment="1"/>
    <xf numFmtId="43" fontId="45" fillId="0" borderId="19" xfId="30" applyFont="1" applyBorder="1" applyAlignment="1">
      <alignment horizontal="center"/>
    </xf>
    <xf numFmtId="43" fontId="45" fillId="0" borderId="19" xfId="30" applyFont="1" applyBorder="1" applyAlignment="1">
      <alignment horizontal="right"/>
    </xf>
    <xf numFmtId="0" fontId="45" fillId="26" borderId="30" xfId="89" applyFont="1" applyFill="1" applyBorder="1" applyAlignment="1">
      <alignment horizontal="center"/>
    </xf>
    <xf numFmtId="194" fontId="43" fillId="0" borderId="18" xfId="30" quotePrefix="1" applyNumberFormat="1" applyFont="1" applyBorder="1" applyAlignment="1">
      <alignment horizontal="center"/>
    </xf>
    <xf numFmtId="0" fontId="45" fillId="0" borderId="15" xfId="89" applyFont="1" applyBorder="1" applyAlignment="1">
      <alignment horizontal="center"/>
    </xf>
    <xf numFmtId="191" fontId="45" fillId="0" borderId="15" xfId="93" applyNumberFormat="1" applyFont="1" applyBorder="1" applyAlignment="1">
      <alignment horizontal="center"/>
    </xf>
    <xf numFmtId="189" fontId="45" fillId="0" borderId="15" xfId="30" applyNumberFormat="1" applyFont="1" applyBorder="1"/>
    <xf numFmtId="43" fontId="45" fillId="0" borderId="16" xfId="30" applyFont="1" applyBorder="1"/>
    <xf numFmtId="43" fontId="45" fillId="0" borderId="15" xfId="30" applyFont="1" applyBorder="1"/>
    <xf numFmtId="0" fontId="45" fillId="0" borderId="16" xfId="30" applyNumberFormat="1" applyFont="1" applyBorder="1" applyAlignment="1">
      <alignment vertical="center"/>
    </xf>
    <xf numFmtId="0" fontId="45" fillId="0" borderId="16" xfId="58" applyNumberFormat="1" applyFont="1" applyFill="1" applyBorder="1" applyAlignment="1">
      <alignment horizontal="left" vertical="center"/>
    </xf>
    <xf numFmtId="0" fontId="45" fillId="0" borderId="16" xfId="70" applyFont="1" applyBorder="1"/>
    <xf numFmtId="0" fontId="45" fillId="0" borderId="19" xfId="69" applyFont="1" applyBorder="1" applyAlignment="1">
      <alignment vertical="center"/>
    </xf>
    <xf numFmtId="0" fontId="45" fillId="0" borderId="31" xfId="70" applyFont="1" applyBorder="1"/>
    <xf numFmtId="189" fontId="45" fillId="0" borderId="19" xfId="30" applyNumberFormat="1" applyFont="1" applyBorder="1" applyAlignment="1">
      <alignment horizontal="right"/>
    </xf>
    <xf numFmtId="43" fontId="45" fillId="0" borderId="19" xfId="30" applyFont="1" applyBorder="1" applyAlignment="1"/>
    <xf numFmtId="0" fontId="43" fillId="0" borderId="18" xfId="70" applyFont="1" applyBorder="1" applyAlignment="1">
      <alignment vertical="center"/>
    </xf>
    <xf numFmtId="0" fontId="43" fillId="0" borderId="16" xfId="70" applyFont="1" applyBorder="1" applyAlignment="1">
      <alignment vertical="center"/>
    </xf>
    <xf numFmtId="43" fontId="45" fillId="0" borderId="16" xfId="30" applyFont="1" applyBorder="1" applyAlignment="1">
      <alignment vertical="center"/>
    </xf>
    <xf numFmtId="1" fontId="43" fillId="0" borderId="45" xfId="70" quotePrefix="1" applyNumberFormat="1" applyFont="1" applyBorder="1" applyAlignment="1">
      <alignment horizontal="center"/>
    </xf>
    <xf numFmtId="1" fontId="43" fillId="26" borderId="27" xfId="70" quotePrefix="1" applyNumberFormat="1" applyFont="1" applyFill="1" applyBorder="1" applyAlignment="1">
      <alignment horizontal="center"/>
    </xf>
    <xf numFmtId="2" fontId="45" fillId="0" borderId="16" xfId="93" applyNumberFormat="1" applyFont="1" applyBorder="1" applyAlignment="1">
      <alignment horizontal="left" vertical="center"/>
    </xf>
    <xf numFmtId="2" fontId="43" fillId="0" borderId="17" xfId="93" applyNumberFormat="1" applyFont="1" applyBorder="1" applyAlignment="1">
      <alignment horizontal="center" vertical="center"/>
    </xf>
    <xf numFmtId="189" fontId="45" fillId="0" borderId="18" xfId="30" applyNumberFormat="1" applyFont="1" applyBorder="1" applyAlignment="1">
      <alignment vertical="center"/>
    </xf>
    <xf numFmtId="1" fontId="43" fillId="0" borderId="73" xfId="70" quotePrefix="1" applyNumberFormat="1" applyFont="1" applyBorder="1" applyAlignment="1">
      <alignment horizontal="center"/>
    </xf>
    <xf numFmtId="0" fontId="45" fillId="0" borderId="0" xfId="70" applyFont="1" applyBorder="1"/>
    <xf numFmtId="0" fontId="45" fillId="0" borderId="46" xfId="93" applyFont="1" applyBorder="1" applyAlignment="1">
      <alignment vertical="center"/>
    </xf>
    <xf numFmtId="2" fontId="45" fillId="0" borderId="31" xfId="93" applyNumberFormat="1" applyFont="1" applyBorder="1" applyAlignment="1">
      <alignment horizontal="left" vertical="center"/>
    </xf>
    <xf numFmtId="189" fontId="45" fillId="0" borderId="45" xfId="30" applyNumberFormat="1" applyFont="1" applyBorder="1" applyAlignment="1">
      <alignment vertical="center"/>
    </xf>
    <xf numFmtId="1" fontId="45" fillId="0" borderId="18" xfId="70" quotePrefix="1" applyNumberFormat="1" applyFont="1" applyBorder="1" applyAlignment="1">
      <alignment horizontal="center"/>
    </xf>
    <xf numFmtId="0" fontId="45" fillId="0" borderId="16" xfId="70" applyFont="1" applyBorder="1" applyAlignment="1">
      <alignment vertical="center"/>
    </xf>
    <xf numFmtId="191" fontId="43" fillId="0" borderId="18" xfId="70" quotePrefix="1" applyNumberFormat="1" applyFont="1" applyBorder="1" applyAlignment="1">
      <alignment horizontal="center"/>
    </xf>
    <xf numFmtId="189" fontId="45" fillId="0" borderId="0" xfId="69" applyNumberFormat="1" applyFont="1" applyAlignment="1">
      <alignment vertical="center"/>
    </xf>
    <xf numFmtId="0" fontId="45" fillId="0" borderId="0" xfId="69" applyFont="1" applyBorder="1" applyAlignment="1">
      <alignment horizontal="center" vertical="center"/>
    </xf>
    <xf numFmtId="188" fontId="48" fillId="0" borderId="0" xfId="74" applyNumberFormat="1" applyFont="1" applyAlignment="1">
      <alignment horizontal="right" vertical="center"/>
    </xf>
    <xf numFmtId="188" fontId="48" fillId="0" borderId="0" xfId="74" applyNumberFormat="1" applyFont="1" applyAlignment="1">
      <alignment horizontal="center" vertical="center"/>
    </xf>
    <xf numFmtId="0" fontId="47" fillId="0" borderId="0" xfId="74" applyNumberFormat="1" applyFont="1" applyAlignment="1">
      <alignment horizontal="left" vertical="center"/>
    </xf>
    <xf numFmtId="190" fontId="48" fillId="0" borderId="0" xfId="74" applyNumberFormat="1" applyFont="1" applyAlignment="1">
      <alignment vertical="center"/>
    </xf>
    <xf numFmtId="188" fontId="48" fillId="0" borderId="0" xfId="74" applyNumberFormat="1" applyFont="1" applyAlignment="1">
      <alignment vertical="center"/>
    </xf>
    <xf numFmtId="0" fontId="47" fillId="0" borderId="0" xfId="69" applyFont="1" applyBorder="1" applyAlignment="1">
      <alignment vertical="center"/>
    </xf>
    <xf numFmtId="189" fontId="48" fillId="0" borderId="0" xfId="69" applyNumberFormat="1" applyFont="1" applyAlignment="1">
      <alignment vertical="center"/>
    </xf>
    <xf numFmtId="0" fontId="48" fillId="0" borderId="0" xfId="69" applyFont="1" applyBorder="1" applyAlignment="1">
      <alignment horizontal="center" vertical="center"/>
    </xf>
    <xf numFmtId="0" fontId="48" fillId="0" borderId="0" xfId="69" applyFont="1" applyBorder="1" applyAlignment="1">
      <alignment vertical="center"/>
    </xf>
    <xf numFmtId="188" fontId="48" fillId="0" borderId="11" xfId="74" applyNumberFormat="1" applyFont="1" applyBorder="1" applyAlignment="1">
      <alignment horizontal="center" vertical="center"/>
    </xf>
    <xf numFmtId="189" fontId="47" fillId="0" borderId="12" xfId="54" applyNumberFormat="1" applyFont="1" applyBorder="1" applyAlignment="1">
      <alignment vertical="center"/>
    </xf>
    <xf numFmtId="43" fontId="47" fillId="0" borderId="12" xfId="54" applyFont="1" applyBorder="1" applyAlignment="1">
      <alignment vertical="center"/>
    </xf>
    <xf numFmtId="0" fontId="47" fillId="0" borderId="18" xfId="91" applyFont="1" applyBorder="1" applyAlignment="1">
      <alignment horizontal="center" vertical="center"/>
    </xf>
    <xf numFmtId="189" fontId="47" fillId="0" borderId="15" xfId="30" applyNumberFormat="1" applyFont="1" applyBorder="1" applyAlignment="1">
      <alignment vertical="center"/>
    </xf>
    <xf numFmtId="189" fontId="47" fillId="0" borderId="15" xfId="54" applyNumberFormat="1" applyFont="1" applyBorder="1" applyAlignment="1">
      <alignment vertical="center"/>
    </xf>
    <xf numFmtId="43" fontId="47" fillId="0" borderId="15" xfId="54" applyFont="1" applyBorder="1" applyAlignment="1">
      <alignment vertical="center"/>
    </xf>
    <xf numFmtId="0" fontId="53" fillId="0" borderId="16" xfId="91" applyFont="1" applyBorder="1" applyAlignment="1">
      <alignment horizontal="center" vertical="center"/>
    </xf>
    <xf numFmtId="0" fontId="53" fillId="0" borderId="17" xfId="69" applyFont="1" applyBorder="1" applyAlignment="1">
      <alignment vertical="center"/>
    </xf>
    <xf numFmtId="189" fontId="47" fillId="0" borderId="15" xfId="30" applyNumberFormat="1" applyFont="1" applyBorder="1" applyAlignment="1">
      <alignment horizontal="right"/>
    </xf>
    <xf numFmtId="43" fontId="47" fillId="0" borderId="15" xfId="30" applyFont="1" applyBorder="1" applyAlignment="1">
      <alignment horizontal="center"/>
    </xf>
    <xf numFmtId="43" fontId="47" fillId="0" borderId="15" xfId="54" applyNumberFormat="1" applyFont="1" applyBorder="1" applyAlignment="1">
      <alignment vertical="center"/>
    </xf>
    <xf numFmtId="0" fontId="53" fillId="0" borderId="15" xfId="69" applyFont="1" applyBorder="1" applyAlignment="1">
      <alignment horizontal="center" vertical="center"/>
    </xf>
    <xf numFmtId="0" fontId="53" fillId="0" borderId="0" xfId="69" applyFont="1" applyAlignment="1">
      <alignment vertical="center"/>
    </xf>
    <xf numFmtId="1" fontId="47" fillId="0" borderId="15" xfId="70" quotePrefix="1" applyNumberFormat="1" applyFont="1" applyBorder="1" applyAlignment="1">
      <alignment horizontal="center"/>
    </xf>
    <xf numFmtId="0" fontId="47" fillId="0" borderId="18" xfId="70" applyFont="1" applyBorder="1" applyAlignment="1"/>
    <xf numFmtId="0" fontId="47" fillId="0" borderId="16" xfId="91" applyFont="1" applyBorder="1" applyAlignment="1">
      <alignment horizontal="left" vertical="center"/>
    </xf>
    <xf numFmtId="43" fontId="47" fillId="0" borderId="15" xfId="30" applyFont="1" applyBorder="1" applyAlignment="1">
      <alignment vertical="center"/>
    </xf>
    <xf numFmtId="189" fontId="47" fillId="0" borderId="0" xfId="30" applyNumberFormat="1" applyFont="1" applyAlignment="1">
      <alignment vertical="center"/>
    </xf>
    <xf numFmtId="1" fontId="47" fillId="0" borderId="15" xfId="70" applyNumberFormat="1" applyFont="1" applyBorder="1" applyAlignment="1">
      <alignment horizontal="center"/>
    </xf>
    <xf numFmtId="43" fontId="47" fillId="0" borderId="15" xfId="30" applyFont="1" applyBorder="1" applyAlignment="1">
      <alignment horizontal="center" vertical="center"/>
    </xf>
    <xf numFmtId="189" fontId="47" fillId="0" borderId="15" xfId="30" applyNumberFormat="1" applyFont="1" applyBorder="1" applyAlignment="1">
      <alignment horizontal="center" vertical="center"/>
    </xf>
    <xf numFmtId="0" fontId="47" fillId="0" borderId="16" xfId="91" applyFont="1" applyBorder="1" applyAlignment="1">
      <alignment vertical="center"/>
    </xf>
    <xf numFmtId="0" fontId="47" fillId="0" borderId="17" xfId="91" applyFont="1" applyBorder="1" applyAlignment="1">
      <alignment vertical="center"/>
    </xf>
    <xf numFmtId="0" fontId="47" fillId="0" borderId="45" xfId="70" applyFont="1" applyBorder="1" applyAlignment="1"/>
    <xf numFmtId="0" fontId="47" fillId="0" borderId="31" xfId="91" applyFont="1" applyBorder="1" applyAlignment="1">
      <alignment vertical="center"/>
    </xf>
    <xf numFmtId="189" fontId="47" fillId="0" borderId="19" xfId="30" applyNumberFormat="1" applyFont="1" applyBorder="1" applyAlignment="1">
      <alignment vertical="center"/>
    </xf>
    <xf numFmtId="43" fontId="47" fillId="0" borderId="19" xfId="30" applyFont="1" applyBorder="1" applyAlignment="1">
      <alignment horizontal="center" vertical="center"/>
    </xf>
    <xf numFmtId="43" fontId="47" fillId="0" borderId="19" xfId="30" applyFont="1" applyBorder="1" applyAlignment="1">
      <alignment vertical="center"/>
    </xf>
    <xf numFmtId="43" fontId="47" fillId="0" borderId="0" xfId="69" applyNumberFormat="1" applyFont="1" applyAlignment="1">
      <alignment vertical="center"/>
    </xf>
    <xf numFmtId="0" fontId="47" fillId="26" borderId="30" xfId="69" applyFont="1" applyFill="1" applyBorder="1" applyAlignment="1">
      <alignment horizontal="center" vertical="center"/>
    </xf>
    <xf numFmtId="189" fontId="47" fillId="26" borderId="30" xfId="30" applyNumberFormat="1" applyFont="1" applyFill="1" applyBorder="1" applyAlignment="1">
      <alignment vertical="center"/>
    </xf>
    <xf numFmtId="188" fontId="47" fillId="0" borderId="0" xfId="69" applyNumberFormat="1" applyFont="1" applyAlignment="1">
      <alignment vertical="center"/>
    </xf>
    <xf numFmtId="1" fontId="48" fillId="0" borderId="15" xfId="70" quotePrefix="1" applyNumberFormat="1" applyFont="1" applyBorder="1" applyAlignment="1">
      <alignment horizontal="center"/>
    </xf>
    <xf numFmtId="0" fontId="48" fillId="0" borderId="18" xfId="70" applyFont="1" applyBorder="1" applyAlignment="1"/>
    <xf numFmtId="0" fontId="47" fillId="0" borderId="16" xfId="89" applyFont="1" applyBorder="1" applyAlignment="1">
      <alignment horizontal="left"/>
    </xf>
    <xf numFmtId="0" fontId="47" fillId="0" borderId="17" xfId="93" applyFont="1" applyBorder="1" applyAlignment="1">
      <alignment vertical="center"/>
    </xf>
    <xf numFmtId="43" fontId="47" fillId="0" borderId="15" xfId="30" applyFont="1" applyBorder="1" applyAlignment="1">
      <alignment horizontal="centerContinuous" vertical="center"/>
    </xf>
    <xf numFmtId="0" fontId="48" fillId="0" borderId="15" xfId="30" quotePrefix="1" applyNumberFormat="1" applyFont="1" applyBorder="1" applyAlignment="1">
      <alignment horizontal="center"/>
    </xf>
    <xf numFmtId="189" fontId="47" fillId="0" borderId="15" xfId="30" applyNumberFormat="1" applyFont="1" applyBorder="1" applyAlignment="1"/>
    <xf numFmtId="43" fontId="47" fillId="0" borderId="15" xfId="30" applyFont="1" applyBorder="1" applyAlignment="1"/>
    <xf numFmtId="43" fontId="47" fillId="0" borderId="0" xfId="30" applyFont="1" applyAlignment="1">
      <alignment vertical="center"/>
    </xf>
    <xf numFmtId="189" fontId="47" fillId="26" borderId="30" xfId="30" applyNumberFormat="1" applyFont="1" applyFill="1" applyBorder="1" applyAlignment="1">
      <alignment horizontal="right"/>
    </xf>
    <xf numFmtId="43" fontId="47" fillId="26" borderId="30" xfId="30" applyFont="1" applyFill="1" applyBorder="1" applyAlignment="1">
      <alignment horizontal="center"/>
    </xf>
    <xf numFmtId="43" fontId="47" fillId="26" borderId="30" xfId="30" applyFont="1" applyFill="1" applyBorder="1" applyAlignment="1">
      <alignment horizontal="right"/>
    </xf>
    <xf numFmtId="2" fontId="47" fillId="0" borderId="15" xfId="93" applyNumberFormat="1" applyFont="1" applyBorder="1" applyAlignment="1">
      <alignment horizontal="center"/>
    </xf>
    <xf numFmtId="0" fontId="47" fillId="0" borderId="18" xfId="70" applyFont="1" applyBorder="1" applyAlignment="1">
      <alignment horizontal="center"/>
    </xf>
    <xf numFmtId="0" fontId="47" fillId="0" borderId="16" xfId="70" applyFont="1" applyBorder="1" applyAlignment="1"/>
    <xf numFmtId="189" fontId="47" fillId="0" borderId="15" xfId="30" applyNumberFormat="1" applyFont="1" applyBorder="1" applyAlignment="1">
      <alignment horizontal="right" vertical="center"/>
    </xf>
    <xf numFmtId="194" fontId="48" fillId="0" borderId="45" xfId="30" quotePrefix="1" applyNumberFormat="1" applyFont="1" applyBorder="1" applyAlignment="1">
      <alignment horizontal="center"/>
    </xf>
    <xf numFmtId="0" fontId="47" fillId="0" borderId="45" xfId="70" applyFont="1" applyBorder="1" applyAlignment="1">
      <alignment horizontal="center"/>
    </xf>
    <xf numFmtId="0" fontId="47" fillId="0" borderId="31" xfId="70" applyFont="1" applyBorder="1" applyAlignment="1">
      <alignment horizontal="left"/>
    </xf>
    <xf numFmtId="0" fontId="47" fillId="0" borderId="32" xfId="93" applyFont="1" applyBorder="1" applyAlignment="1">
      <alignment vertical="center"/>
    </xf>
    <xf numFmtId="189" fontId="47" fillId="0" borderId="19" xfId="30" applyNumberFormat="1" applyFont="1" applyBorder="1" applyAlignment="1"/>
    <xf numFmtId="43" fontId="47" fillId="0" borderId="19" xfId="30" applyFont="1" applyBorder="1" applyAlignment="1">
      <alignment horizontal="center"/>
    </xf>
    <xf numFmtId="43" fontId="47" fillId="0" borderId="19" xfId="30" applyFont="1" applyBorder="1" applyAlignment="1">
      <alignment horizontal="right"/>
    </xf>
    <xf numFmtId="0" fontId="47" fillId="26" borderId="30" xfId="89" applyFont="1" applyFill="1" applyBorder="1" applyAlignment="1">
      <alignment horizontal="center"/>
    </xf>
    <xf numFmtId="1" fontId="48" fillId="0" borderId="18" xfId="70" quotePrefix="1" applyNumberFormat="1" applyFont="1" applyBorder="1" applyAlignment="1">
      <alignment horizontal="center"/>
    </xf>
    <xf numFmtId="0" fontId="47" fillId="0" borderId="16" xfId="93" applyFont="1" applyBorder="1" applyAlignment="1">
      <alignment vertical="center"/>
    </xf>
    <xf numFmtId="189" fontId="47" fillId="0" borderId="15" xfId="30" applyNumberFormat="1" applyFont="1" applyBorder="1"/>
    <xf numFmtId="194" fontId="48" fillId="0" borderId="18" xfId="30" quotePrefix="1" applyNumberFormat="1" applyFont="1" applyBorder="1" applyAlignment="1">
      <alignment horizontal="center"/>
    </xf>
    <xf numFmtId="0" fontId="47" fillId="0" borderId="16" xfId="30" applyNumberFormat="1" applyFont="1" applyBorder="1" applyAlignment="1">
      <alignment vertical="center"/>
    </xf>
    <xf numFmtId="0" fontId="47" fillId="0" borderId="19" xfId="69" applyFont="1" applyBorder="1" applyAlignment="1">
      <alignment vertical="center"/>
    </xf>
    <xf numFmtId="0" fontId="47" fillId="26" borderId="30" xfId="69" applyFont="1" applyFill="1" applyBorder="1" applyAlignment="1">
      <alignment vertical="center"/>
    </xf>
    <xf numFmtId="0" fontId="47" fillId="0" borderId="0" xfId="69" applyFont="1" applyBorder="1" applyAlignment="1">
      <alignment horizontal="center" vertical="center"/>
    </xf>
    <xf numFmtId="189" fontId="47" fillId="0" borderId="0" xfId="69" applyNumberFormat="1" applyFont="1" applyAlignment="1">
      <alignment vertical="center"/>
    </xf>
    <xf numFmtId="0" fontId="47" fillId="0" borderId="16" xfId="70" applyFont="1" applyBorder="1" applyAlignment="1">
      <alignment horizontal="left"/>
    </xf>
    <xf numFmtId="38" fontId="48" fillId="0" borderId="36" xfId="30" quotePrefix="1" applyNumberFormat="1" applyFont="1" applyBorder="1" applyAlignment="1">
      <alignment horizontal="center"/>
    </xf>
    <xf numFmtId="0" fontId="48" fillId="0" borderId="36" xfId="70" applyFont="1" applyBorder="1" applyAlignment="1"/>
    <xf numFmtId="43" fontId="47" fillId="0" borderId="33" xfId="30" applyFont="1" applyBorder="1" applyAlignment="1"/>
    <xf numFmtId="0" fontId="48" fillId="0" borderId="34" xfId="93" applyFont="1" applyBorder="1" applyAlignment="1">
      <alignment vertical="center"/>
    </xf>
    <xf numFmtId="189" fontId="47" fillId="0" borderId="23" xfId="30" applyNumberFormat="1" applyFont="1" applyBorder="1" applyAlignment="1"/>
    <xf numFmtId="43" fontId="47" fillId="0" borderId="23" xfId="30" applyFont="1" applyBorder="1" applyAlignment="1">
      <alignment horizontal="center"/>
    </xf>
    <xf numFmtId="43" fontId="47" fillId="0" borderId="23" xfId="30" applyFont="1" applyBorder="1" applyAlignment="1">
      <alignment vertical="center"/>
    </xf>
    <xf numFmtId="0" fontId="47" fillId="0" borderId="23" xfId="69" applyFont="1" applyBorder="1" applyAlignment="1">
      <alignment horizontal="center" vertical="center"/>
    </xf>
    <xf numFmtId="0" fontId="47" fillId="0" borderId="23" xfId="69" applyFont="1" applyFill="1" applyBorder="1" applyAlignment="1">
      <alignment horizontal="center" vertical="center"/>
    </xf>
    <xf numFmtId="0" fontId="47" fillId="0" borderId="33" xfId="69" applyFont="1" applyBorder="1" applyAlignment="1">
      <alignment vertical="center"/>
    </xf>
    <xf numFmtId="0" fontId="47" fillId="0" borderId="85" xfId="69" applyFont="1" applyFill="1" applyBorder="1" applyAlignment="1">
      <alignment horizontal="center" vertical="center"/>
    </xf>
    <xf numFmtId="0" fontId="48" fillId="0" borderId="12" xfId="69" applyFont="1" applyFill="1" applyBorder="1" applyAlignment="1">
      <alignment horizontal="center" vertical="center"/>
    </xf>
    <xf numFmtId="43" fontId="47" fillId="0" borderId="15" xfId="69" applyNumberFormat="1" applyFont="1" applyFill="1" applyBorder="1" applyAlignment="1">
      <alignment vertical="center"/>
    </xf>
    <xf numFmtId="0" fontId="47" fillId="0" borderId="45" xfId="69" applyFont="1" applyFill="1" applyBorder="1" applyAlignment="1">
      <alignment horizontal="center" vertical="center"/>
    </xf>
    <xf numFmtId="189" fontId="47" fillId="0" borderId="19" xfId="69" applyNumberFormat="1" applyFont="1" applyFill="1" applyBorder="1" applyAlignment="1">
      <alignment vertical="center"/>
    </xf>
    <xf numFmtId="189" fontId="47" fillId="26" borderId="30" xfId="69" applyNumberFormat="1" applyFont="1" applyFill="1" applyBorder="1" applyAlignment="1">
      <alignment vertical="center"/>
    </xf>
    <xf numFmtId="43" fontId="47" fillId="26" borderId="30" xfId="69" applyNumberFormat="1" applyFont="1" applyFill="1" applyBorder="1" applyAlignment="1">
      <alignment vertical="center"/>
    </xf>
    <xf numFmtId="0" fontId="47" fillId="0" borderId="16" xfId="30" applyNumberFormat="1" applyFont="1" applyFill="1" applyBorder="1" applyAlignment="1">
      <alignment horizontal="left"/>
    </xf>
    <xf numFmtId="0" fontId="58" fillId="0" borderId="12" xfId="69" applyFont="1" applyFill="1" applyBorder="1" applyAlignment="1">
      <alignment horizontal="center" vertical="center"/>
    </xf>
    <xf numFmtId="0" fontId="10" fillId="0" borderId="14" xfId="69" applyFont="1" applyFill="1" applyBorder="1" applyAlignment="1">
      <alignment vertical="center"/>
    </xf>
    <xf numFmtId="189" fontId="10" fillId="0" borderId="12" xfId="69" applyNumberFormat="1" applyFont="1" applyFill="1" applyBorder="1" applyAlignment="1">
      <alignment vertical="center"/>
    </xf>
    <xf numFmtId="0" fontId="10" fillId="0" borderId="12" xfId="69" applyFont="1" applyFill="1" applyBorder="1" applyAlignment="1">
      <alignment vertical="center"/>
    </xf>
    <xf numFmtId="0" fontId="10" fillId="0" borderId="15" xfId="69" applyFont="1" applyFill="1" applyBorder="1" applyAlignment="1">
      <alignment vertical="center"/>
    </xf>
    <xf numFmtId="0" fontId="10" fillId="0" borderId="17" xfId="69" applyFont="1" applyFill="1" applyBorder="1" applyAlignment="1">
      <alignment vertical="center"/>
    </xf>
    <xf numFmtId="189" fontId="10" fillId="0" borderId="15" xfId="69" applyNumberFormat="1" applyFont="1" applyFill="1" applyBorder="1" applyAlignment="1">
      <alignment vertical="center"/>
    </xf>
    <xf numFmtId="43" fontId="10" fillId="0" borderId="15" xfId="69" applyNumberFormat="1" applyFont="1" applyFill="1" applyBorder="1" applyAlignment="1">
      <alignment vertical="center"/>
    </xf>
    <xf numFmtId="0" fontId="10" fillId="0" borderId="12" xfId="69" applyFont="1" applyBorder="1" applyAlignment="1">
      <alignment vertical="center"/>
    </xf>
    <xf numFmtId="43" fontId="10" fillId="0" borderId="15" xfId="30" applyFont="1" applyFill="1" applyBorder="1" applyAlignment="1"/>
    <xf numFmtId="0" fontId="66" fillId="0" borderId="82" xfId="70" applyFont="1" applyBorder="1" applyAlignment="1">
      <alignment vertical="center"/>
    </xf>
    <xf numFmtId="2" fontId="67" fillId="0" borderId="13" xfId="93" applyNumberFormat="1" applyFont="1" applyBorder="1" applyAlignment="1">
      <alignment horizontal="left" vertical="center"/>
    </xf>
    <xf numFmtId="0" fontId="10" fillId="0" borderId="16" xfId="69" applyFont="1" applyFill="1" applyBorder="1" applyAlignment="1">
      <alignment horizontal="center" vertical="center"/>
    </xf>
    <xf numFmtId="49" fontId="10" fillId="0" borderId="19" xfId="69" applyNumberFormat="1" applyFont="1" applyBorder="1" applyAlignment="1">
      <alignment vertical="center"/>
    </xf>
    <xf numFmtId="0" fontId="10" fillId="0" borderId="45" xfId="69" applyNumberFormat="1" applyFont="1" applyBorder="1" applyAlignment="1">
      <alignment horizontal="center" vertical="center"/>
    </xf>
    <xf numFmtId="0" fontId="10" fillId="0" borderId="31" xfId="69" applyFont="1" applyBorder="1" applyAlignment="1">
      <alignment horizontal="center" vertical="center"/>
    </xf>
    <xf numFmtId="189" fontId="10" fillId="0" borderId="19" xfId="69" applyNumberFormat="1" applyFont="1" applyBorder="1" applyAlignment="1">
      <alignment vertical="center"/>
    </xf>
    <xf numFmtId="0" fontId="10" fillId="0" borderId="19" xfId="69" applyFont="1" applyBorder="1" applyAlignment="1">
      <alignment vertical="center"/>
    </xf>
    <xf numFmtId="49" fontId="10" fillId="26" borderId="30" xfId="69" applyNumberFormat="1" applyFont="1" applyFill="1" applyBorder="1" applyAlignment="1">
      <alignment vertical="center"/>
    </xf>
    <xf numFmtId="189" fontId="10" fillId="26" borderId="30" xfId="69" applyNumberFormat="1" applyFont="1" applyFill="1" applyBorder="1" applyAlignment="1">
      <alignment vertical="center"/>
    </xf>
    <xf numFmtId="0" fontId="10" fillId="26" borderId="30" xfId="69" applyFont="1" applyFill="1" applyBorder="1" applyAlignment="1">
      <alignment vertical="center"/>
    </xf>
    <xf numFmtId="43" fontId="10" fillId="26" borderId="30" xfId="69" applyNumberFormat="1" applyFont="1" applyFill="1" applyBorder="1" applyAlignment="1">
      <alignment vertical="center"/>
    </xf>
    <xf numFmtId="43" fontId="10" fillId="0" borderId="15" xfId="30" applyFont="1" applyFill="1" applyBorder="1" applyAlignment="1">
      <alignment vertical="center"/>
    </xf>
    <xf numFmtId="43" fontId="58" fillId="0" borderId="19" xfId="30" applyFont="1" applyBorder="1" applyAlignment="1">
      <alignment vertical="center"/>
    </xf>
    <xf numFmtId="0" fontId="58" fillId="0" borderId="19" xfId="69" applyFont="1" applyBorder="1" applyAlignment="1">
      <alignment vertical="center"/>
    </xf>
    <xf numFmtId="0" fontId="48" fillId="0" borderId="22" xfId="30" quotePrefix="1" applyNumberFormat="1" applyFont="1" applyBorder="1" applyAlignment="1">
      <alignment horizontal="center"/>
    </xf>
    <xf numFmtId="0" fontId="47" fillId="0" borderId="73" xfId="70" applyFont="1" applyBorder="1" applyAlignment="1">
      <alignment horizontal="center"/>
    </xf>
    <xf numFmtId="0" fontId="47" fillId="0" borderId="0" xfId="70" applyFont="1" applyBorder="1" applyAlignment="1">
      <alignment horizontal="left"/>
    </xf>
    <xf numFmtId="0" fontId="47" fillId="0" borderId="46" xfId="93" applyFont="1" applyBorder="1" applyAlignment="1">
      <alignment vertical="center"/>
    </xf>
    <xf numFmtId="189" fontId="47" fillId="0" borderId="22" xfId="30" applyNumberFormat="1" applyFont="1" applyBorder="1" applyAlignment="1"/>
    <xf numFmtId="43" fontId="47" fillId="0" borderId="22" xfId="30" applyFont="1" applyBorder="1" applyAlignment="1">
      <alignment horizontal="center" vertical="center"/>
    </xf>
    <xf numFmtId="43" fontId="47" fillId="0" borderId="22" xfId="30" applyFont="1" applyBorder="1" applyAlignment="1">
      <alignment vertical="center"/>
    </xf>
    <xf numFmtId="43" fontId="47" fillId="0" borderId="22" xfId="30" applyFont="1" applyBorder="1" applyAlignment="1"/>
    <xf numFmtId="0" fontId="47" fillId="0" borderId="22" xfId="69" applyFont="1" applyBorder="1" applyAlignment="1">
      <alignment horizontal="center" vertical="center"/>
    </xf>
    <xf numFmtId="0" fontId="45" fillId="0" borderId="22" xfId="69" applyFont="1" applyBorder="1" applyAlignment="1">
      <alignment horizontal="center" vertical="center"/>
    </xf>
    <xf numFmtId="191" fontId="45" fillId="0" borderId="0" xfId="92" applyNumberFormat="1" applyFont="1" applyBorder="1"/>
    <xf numFmtId="191" fontId="45" fillId="0" borderId="46" xfId="92" applyNumberFormat="1" applyFont="1" applyBorder="1"/>
    <xf numFmtId="43" fontId="45" fillId="0" borderId="22" xfId="30" applyFont="1" applyFill="1" applyBorder="1" applyAlignment="1">
      <alignment vertical="center"/>
    </xf>
    <xf numFmtId="43" fontId="45" fillId="0" borderId="22" xfId="30" applyFont="1" applyFill="1" applyBorder="1" applyAlignment="1">
      <alignment horizontal="center" vertical="center"/>
    </xf>
    <xf numFmtId="43" fontId="10" fillId="0" borderId="14" xfId="30" applyFont="1" applyFill="1" applyBorder="1"/>
    <xf numFmtId="43" fontId="10" fillId="0" borderId="46" xfId="30" applyFont="1" applyFill="1" applyBorder="1"/>
    <xf numFmtId="43" fontId="53" fillId="0" borderId="15" xfId="30" applyFont="1" applyFill="1" applyBorder="1" applyAlignment="1">
      <alignment vertical="top"/>
    </xf>
    <xf numFmtId="43" fontId="68" fillId="0" borderId="15" xfId="30" applyFont="1" applyFill="1" applyBorder="1" applyAlignment="1">
      <alignment horizontal="right" vertical="top"/>
    </xf>
    <xf numFmtId="43" fontId="45" fillId="0" borderId="15" xfId="30" applyFont="1" applyFill="1" applyBorder="1" applyAlignment="1">
      <alignment vertical="top"/>
    </xf>
    <xf numFmtId="43" fontId="45" fillId="0" borderId="15" xfId="30" applyFont="1" applyFill="1" applyBorder="1" applyAlignment="1">
      <alignment horizontal="center" vertical="top"/>
    </xf>
    <xf numFmtId="43" fontId="45" fillId="0" borderId="15" xfId="30" applyFont="1" applyFill="1" applyBorder="1" applyAlignment="1">
      <alignment horizontal="right" vertical="top"/>
    </xf>
    <xf numFmtId="43" fontId="45" fillId="0" borderId="0" xfId="30" applyFont="1" applyFill="1" applyAlignment="1">
      <alignment vertical="top"/>
    </xf>
    <xf numFmtId="43" fontId="45" fillId="0" borderId="19" xfId="30" applyFont="1" applyFill="1" applyBorder="1" applyAlignment="1">
      <alignment vertical="top"/>
    </xf>
    <xf numFmtId="43" fontId="47" fillId="0" borderId="16" xfId="30" applyFont="1" applyFill="1" applyBorder="1" applyAlignment="1">
      <alignment horizontal="left" vertical="top" wrapText="1"/>
    </xf>
    <xf numFmtId="43" fontId="47" fillId="0" borderId="17" xfId="30" applyFont="1" applyFill="1" applyBorder="1" applyAlignment="1">
      <alignment horizontal="left" vertical="top" wrapText="1"/>
    </xf>
    <xf numFmtId="43" fontId="47" fillId="0" borderId="16" xfId="30" applyFont="1" applyFill="1" applyBorder="1" applyAlignment="1">
      <alignment horizontal="left" vertical="top" wrapText="1"/>
    </xf>
    <xf numFmtId="43" fontId="47" fillId="0" borderId="16" xfId="30" applyFont="1" applyFill="1" applyBorder="1" applyAlignment="1">
      <alignment horizontal="left" vertical="top" wrapText="1"/>
    </xf>
    <xf numFmtId="43" fontId="45" fillId="29" borderId="15" xfId="30" applyFont="1" applyFill="1" applyBorder="1" applyAlignment="1">
      <alignment horizontal="left" vertical="top"/>
    </xf>
    <xf numFmtId="43" fontId="47" fillId="0" borderId="45" xfId="30" applyFont="1" applyFill="1" applyBorder="1" applyAlignment="1">
      <alignment horizontal="left" vertical="top"/>
    </xf>
    <xf numFmtId="0" fontId="53" fillId="0" borderId="0" xfId="69" applyFont="1" applyFill="1" applyAlignment="1">
      <alignment vertical="top"/>
    </xf>
    <xf numFmtId="43" fontId="47" fillId="0" borderId="30" xfId="30" applyFont="1" applyFill="1" applyBorder="1" applyAlignment="1">
      <alignment horizontal="center" vertical="top"/>
    </xf>
    <xf numFmtId="43" fontId="47" fillId="0" borderId="0" xfId="30" applyFont="1" applyFill="1" applyBorder="1" applyAlignment="1">
      <alignment horizontal="left" vertical="top" wrapText="1"/>
    </xf>
    <xf numFmtId="43" fontId="55" fillId="0" borderId="0" xfId="30" applyFont="1" applyAlignment="1">
      <alignment horizontal="left"/>
    </xf>
    <xf numFmtId="43" fontId="55" fillId="0" borderId="10" xfId="30" applyFont="1" applyBorder="1" applyAlignment="1">
      <alignment horizontal="center" vertical="center"/>
    </xf>
    <xf numFmtId="0" fontId="43" fillId="0" borderId="0" xfId="106" applyFont="1" applyFill="1" applyAlignment="1">
      <alignment vertical="center"/>
    </xf>
    <xf numFmtId="0" fontId="43" fillId="0" borderId="56" xfId="106" applyFont="1" applyFill="1" applyBorder="1" applyAlignment="1">
      <alignment horizontal="center" vertical="center"/>
    </xf>
    <xf numFmtId="43" fontId="48" fillId="0" borderId="0" xfId="30" applyFont="1" applyFill="1" applyAlignment="1">
      <alignment vertical="top"/>
    </xf>
    <xf numFmtId="43" fontId="48" fillId="0" borderId="18" xfId="30" applyFont="1" applyFill="1" applyBorder="1" applyAlignment="1">
      <alignment horizontal="center" vertical="top"/>
    </xf>
    <xf numFmtId="43" fontId="48" fillId="0" borderId="16" xfId="30" applyFont="1" applyFill="1" applyBorder="1" applyAlignment="1">
      <alignment horizontal="center" vertical="top"/>
    </xf>
    <xf numFmtId="43" fontId="48" fillId="0" borderId="17" xfId="30" applyFont="1" applyFill="1" applyBorder="1" applyAlignment="1">
      <alignment horizontal="center" vertical="top"/>
    </xf>
    <xf numFmtId="43" fontId="47" fillId="0" borderId="16" xfId="30" applyFont="1" applyFill="1" applyBorder="1" applyAlignment="1">
      <alignment horizontal="left" vertical="top"/>
    </xf>
    <xf numFmtId="0" fontId="43" fillId="0" borderId="0" xfId="106" applyFont="1" applyAlignment="1">
      <alignment vertical="center"/>
    </xf>
    <xf numFmtId="43" fontId="48" fillId="29" borderId="18" xfId="30" applyFont="1" applyFill="1" applyBorder="1" applyAlignment="1">
      <alignment horizontal="left" vertical="top"/>
    </xf>
    <xf numFmtId="43" fontId="47" fillId="29" borderId="16" xfId="30" applyFont="1" applyFill="1" applyBorder="1" applyAlignment="1">
      <alignment horizontal="left" vertical="top"/>
    </xf>
    <xf numFmtId="43" fontId="47" fillId="29" borderId="17" xfId="30" applyFont="1" applyFill="1" applyBorder="1" applyAlignment="1">
      <alignment horizontal="left" vertical="top"/>
    </xf>
    <xf numFmtId="43" fontId="47" fillId="29" borderId="15" xfId="30" applyFont="1" applyFill="1" applyBorder="1" applyAlignment="1">
      <alignment horizontal="left" vertical="top"/>
    </xf>
    <xf numFmtId="43" fontId="47" fillId="29" borderId="15" xfId="30" applyFont="1" applyFill="1" applyBorder="1" applyAlignment="1">
      <alignment horizontal="center" vertical="top"/>
    </xf>
    <xf numFmtId="43" fontId="45" fillId="29" borderId="15" xfId="30" applyFont="1" applyFill="1" applyBorder="1" applyAlignment="1">
      <alignment horizontal="center" vertical="top"/>
    </xf>
    <xf numFmtId="43" fontId="45" fillId="29" borderId="15" xfId="30" applyFont="1" applyFill="1" applyBorder="1" applyAlignment="1">
      <alignment horizontal="center" vertical="center"/>
    </xf>
    <xf numFmtId="43" fontId="45" fillId="29" borderId="16" xfId="30" applyFont="1" applyFill="1" applyBorder="1" applyAlignment="1">
      <alignment horizontal="left" vertical="top"/>
    </xf>
    <xf numFmtId="43" fontId="45" fillId="29" borderId="17" xfId="30" applyFont="1" applyFill="1" applyBorder="1" applyAlignment="1">
      <alignment horizontal="left" vertical="top"/>
    </xf>
    <xf numFmtId="43" fontId="45" fillId="29" borderId="15" xfId="30" applyFont="1" applyFill="1" applyBorder="1" applyAlignment="1">
      <alignment vertical="top"/>
    </xf>
    <xf numFmtId="43" fontId="70" fillId="0" borderId="15" xfId="30" applyFont="1" applyFill="1" applyBorder="1" applyAlignment="1">
      <alignment horizontal="center" vertical="top" wrapText="1"/>
    </xf>
    <xf numFmtId="0" fontId="45" fillId="29" borderId="51" xfId="106" applyFont="1" applyFill="1" applyBorder="1" applyAlignment="1">
      <alignment horizontal="left" vertical="center"/>
    </xf>
    <xf numFmtId="0" fontId="45" fillId="29" borderId="70" xfId="106" applyFont="1" applyFill="1" applyBorder="1" applyAlignment="1">
      <alignment vertical="center"/>
    </xf>
    <xf numFmtId="0" fontId="45" fillId="29" borderId="51" xfId="106" applyFont="1" applyFill="1" applyBorder="1" applyAlignment="1">
      <alignment vertical="center"/>
    </xf>
    <xf numFmtId="0" fontId="43" fillId="29" borderId="51" xfId="106" applyFont="1" applyFill="1" applyBorder="1" applyAlignment="1">
      <alignment horizontal="center" vertical="center"/>
    </xf>
    <xf numFmtId="0" fontId="43" fillId="29" borderId="70" xfId="106" applyFont="1" applyFill="1" applyBorder="1" applyAlignment="1">
      <alignment horizontal="center" vertical="center"/>
    </xf>
    <xf numFmtId="0" fontId="45" fillId="29" borderId="51" xfId="106" applyFont="1" applyFill="1" applyBorder="1" applyAlignment="1">
      <alignment horizontal="left"/>
    </xf>
    <xf numFmtId="0" fontId="49" fillId="29" borderId="0" xfId="106" applyFont="1" applyFill="1"/>
    <xf numFmtId="0" fontId="46" fillId="0" borderId="0" xfId="68" applyFont="1" applyAlignment="1">
      <alignment horizontal="center"/>
    </xf>
    <xf numFmtId="0" fontId="46" fillId="0" borderId="0" xfId="68" applyFont="1"/>
    <xf numFmtId="0" fontId="55" fillId="0" borderId="0" xfId="68" applyFont="1" applyAlignment="1">
      <alignment horizontal="left"/>
    </xf>
    <xf numFmtId="0" fontId="55" fillId="24" borderId="10" xfId="68" applyFont="1" applyFill="1" applyBorder="1" applyAlignment="1">
      <alignment horizontal="center"/>
    </xf>
    <xf numFmtId="0" fontId="55" fillId="0" borderId="10" xfId="68" applyFont="1" applyBorder="1" applyAlignment="1">
      <alignment horizontal="center" vertical="center"/>
    </xf>
    <xf numFmtId="0" fontId="55" fillId="24" borderId="11" xfId="68" applyFont="1" applyFill="1" applyBorder="1" applyAlignment="1">
      <alignment horizontal="center"/>
    </xf>
    <xf numFmtId="0" fontId="55" fillId="0" borderId="22" xfId="68" applyFont="1" applyBorder="1" applyAlignment="1">
      <alignment horizontal="center" vertical="center"/>
    </xf>
    <xf numFmtId="0" fontId="46" fillId="0" borderId="12" xfId="68" applyFont="1" applyBorder="1" applyAlignment="1">
      <alignment horizontal="center"/>
    </xf>
    <xf numFmtId="0" fontId="46" fillId="0" borderId="12" xfId="68" applyFont="1" applyBorder="1"/>
    <xf numFmtId="0" fontId="46" fillId="0" borderId="15" xfId="68" applyFont="1" applyBorder="1" applyAlignment="1">
      <alignment horizontal="center"/>
    </xf>
    <xf numFmtId="0" fontId="46" fillId="0" borderId="15" xfId="117" applyFont="1" applyBorder="1" applyAlignment="1">
      <alignment vertical="center"/>
    </xf>
    <xf numFmtId="188" fontId="46" fillId="0" borderId="15" xfId="68" applyNumberFormat="1" applyFont="1" applyBorder="1"/>
    <xf numFmtId="0" fontId="46" fillId="0" borderId="15" xfId="68" applyFont="1" applyBorder="1"/>
    <xf numFmtId="0" fontId="46" fillId="0" borderId="15" xfId="68" applyFont="1" applyBorder="1" applyAlignment="1">
      <alignment horizontal="left" vertical="center"/>
    </xf>
    <xf numFmtId="43" fontId="46" fillId="0" borderId="15" xfId="68" applyNumberFormat="1" applyFont="1" applyBorder="1"/>
    <xf numFmtId="0" fontId="46" fillId="0" borderId="15" xfId="68" applyFont="1" applyFill="1" applyBorder="1" applyAlignment="1">
      <alignment horizontal="center"/>
    </xf>
    <xf numFmtId="0" fontId="46" fillId="0" borderId="15" xfId="68" applyFont="1" applyFill="1" applyBorder="1"/>
    <xf numFmtId="0" fontId="46" fillId="0" borderId="15" xfId="68" applyFont="1" applyBorder="1" applyAlignment="1">
      <alignment vertical="center"/>
    </xf>
    <xf numFmtId="43" fontId="46" fillId="0" borderId="15" xfId="30" applyNumberFormat="1" applyFont="1" applyBorder="1"/>
    <xf numFmtId="193" fontId="46" fillId="0" borderId="15" xfId="55" applyNumberFormat="1" applyFont="1" applyFill="1" applyBorder="1" applyAlignment="1">
      <alignment horizontal="center" vertical="center"/>
    </xf>
    <xf numFmtId="202" fontId="55" fillId="0" borderId="15" xfId="117" applyNumberFormat="1" applyFont="1" applyBorder="1" applyAlignment="1">
      <alignment vertical="center"/>
    </xf>
    <xf numFmtId="0" fontId="55" fillId="0" borderId="10" xfId="68" applyFont="1" applyBorder="1" applyAlignment="1">
      <alignment horizontal="center"/>
    </xf>
    <xf numFmtId="43" fontId="55" fillId="0" borderId="10" xfId="68" applyNumberFormat="1" applyFont="1" applyBorder="1" applyAlignment="1">
      <alignment vertical="center"/>
    </xf>
    <xf numFmtId="0" fontId="55" fillId="0" borderId="0" xfId="68" applyFont="1" applyBorder="1"/>
    <xf numFmtId="0" fontId="55" fillId="0" borderId="0" xfId="68" applyFont="1" applyBorder="1" applyAlignment="1">
      <alignment horizontal="left"/>
    </xf>
    <xf numFmtId="43" fontId="57" fillId="0" borderId="0" xfId="53" applyFont="1" applyBorder="1"/>
    <xf numFmtId="3" fontId="55" fillId="0" borderId="0" xfId="68" applyNumberFormat="1" applyFont="1" applyAlignment="1">
      <alignment horizontal="center"/>
    </xf>
    <xf numFmtId="0" fontId="46" fillId="0" borderId="0" xfId="41" applyFont="1" applyBorder="1" applyAlignment="1">
      <alignment horizontal="left" vertical="center"/>
    </xf>
    <xf numFmtId="0" fontId="46" fillId="0" borderId="0" xfId="68" applyFont="1" applyBorder="1"/>
    <xf numFmtId="0" fontId="46" fillId="0" borderId="0" xfId="68" applyFont="1" applyAlignment="1">
      <alignment vertical="center"/>
    </xf>
    <xf numFmtId="0" fontId="10" fillId="0" borderId="15" xfId="130" applyFont="1" applyBorder="1" applyAlignment="1">
      <alignment horizontal="center"/>
    </xf>
    <xf numFmtId="0" fontId="10" fillId="0" borderId="15" xfId="130" applyFont="1" applyBorder="1"/>
    <xf numFmtId="0" fontId="10" fillId="29" borderId="15" xfId="130" applyFont="1" applyFill="1" applyBorder="1"/>
    <xf numFmtId="0" fontId="10" fillId="29" borderId="12" xfId="130" applyFont="1" applyFill="1" applyBorder="1"/>
    <xf numFmtId="4" fontId="47" fillId="0" borderId="15" xfId="130" applyNumberFormat="1" applyFont="1" applyBorder="1" applyAlignment="1">
      <alignment horizontal="right"/>
    </xf>
    <xf numFmtId="0" fontId="47" fillId="0" borderId="15" xfId="130" applyFont="1" applyBorder="1" applyAlignment="1">
      <alignment horizontal="center"/>
    </xf>
    <xf numFmtId="4" fontId="47" fillId="29" borderId="15" xfId="130" applyNumberFormat="1" applyFont="1" applyFill="1" applyBorder="1" applyAlignment="1">
      <alignment horizontal="right"/>
    </xf>
    <xf numFmtId="0" fontId="47" fillId="29" borderId="15" xfId="130" applyFont="1" applyFill="1" applyBorder="1" applyAlignment="1">
      <alignment horizontal="center"/>
    </xf>
    <xf numFmtId="4" fontId="47" fillId="29" borderId="15" xfId="53" applyNumberFormat="1" applyFont="1" applyFill="1" applyBorder="1" applyAlignment="1">
      <alignment horizontal="right"/>
    </xf>
    <xf numFmtId="4" fontId="71" fillId="29" borderId="15" xfId="130" applyNumberFormat="1" applyFont="1" applyFill="1" applyBorder="1" applyAlignment="1">
      <alignment horizontal="right"/>
    </xf>
    <xf numFmtId="4" fontId="47" fillId="0" borderId="15" xfId="131" applyNumberFormat="1" applyFont="1" applyFill="1" applyBorder="1" applyAlignment="1">
      <alignment horizontal="right"/>
    </xf>
    <xf numFmtId="4" fontId="47" fillId="0" borderId="37" xfId="131" applyNumberFormat="1" applyFont="1" applyFill="1" applyBorder="1" applyAlignment="1">
      <alignment horizontal="right"/>
    </xf>
    <xf numFmtId="0" fontId="47" fillId="0" borderId="37" xfId="130" applyFont="1" applyBorder="1" applyAlignment="1">
      <alignment horizontal="center"/>
    </xf>
    <xf numFmtId="4" fontId="47" fillId="29" borderId="12" xfId="131" applyNumberFormat="1" applyFont="1" applyFill="1" applyBorder="1" applyAlignment="1">
      <alignment horizontal="right"/>
    </xf>
    <xf numFmtId="0" fontId="47" fillId="29" borderId="37" xfId="130" applyFont="1" applyFill="1" applyBorder="1" applyAlignment="1">
      <alignment horizontal="center"/>
    </xf>
    <xf numFmtId="4" fontId="47" fillId="29" borderId="15" xfId="131" applyNumberFormat="1" applyFont="1" applyFill="1" applyBorder="1" applyAlignment="1">
      <alignment horizontal="right"/>
    </xf>
    <xf numFmtId="4" fontId="47" fillId="29" borderId="15" xfId="134" applyNumberFormat="1" applyFont="1" applyFill="1" applyBorder="1" applyAlignment="1">
      <alignment horizontal="right" vertical="center"/>
    </xf>
    <xf numFmtId="0" fontId="45" fillId="0" borderId="51" xfId="106" applyFont="1" applyBorder="1" applyAlignment="1">
      <alignment horizontal="center" vertical="center"/>
    </xf>
    <xf numFmtId="0" fontId="45" fillId="0" borderId="51" xfId="106" applyFont="1" applyBorder="1" applyAlignment="1">
      <alignment vertical="center"/>
    </xf>
    <xf numFmtId="0" fontId="49" fillId="0" borderId="0" xfId="106" applyFont="1" applyFill="1"/>
    <xf numFmtId="43" fontId="47" fillId="0" borderId="16" xfId="30" applyFont="1" applyFill="1" applyBorder="1" applyAlignment="1">
      <alignment horizontal="left" vertical="top" wrapText="1"/>
    </xf>
    <xf numFmtId="43" fontId="47" fillId="0" borderId="17" xfId="30" applyFont="1" applyFill="1" applyBorder="1" applyAlignment="1">
      <alignment horizontal="left" vertical="top" wrapText="1"/>
    </xf>
    <xf numFmtId="188" fontId="72" fillId="0" borderId="15" xfId="131" applyFont="1" applyFill="1" applyBorder="1"/>
    <xf numFmtId="188" fontId="72" fillId="0" borderId="15" xfId="132" applyFont="1" applyFill="1" applyBorder="1" applyAlignment="1">
      <alignment horizontal="center"/>
    </xf>
    <xf numFmtId="188" fontId="72" fillId="0" borderId="15" xfId="133" applyNumberFormat="1" applyFont="1" applyBorder="1" applyAlignment="1">
      <alignment horizontal="right"/>
    </xf>
    <xf numFmtId="188" fontId="72" fillId="0" borderId="37" xfId="131" applyFont="1" applyFill="1" applyBorder="1"/>
    <xf numFmtId="188" fontId="72" fillId="0" borderId="37" xfId="132" applyFont="1" applyFill="1" applyBorder="1" applyAlignment="1">
      <alignment horizontal="center"/>
    </xf>
    <xf numFmtId="192" fontId="46" fillId="0" borderId="0" xfId="30" applyNumberFormat="1" applyFont="1"/>
    <xf numFmtId="204" fontId="46" fillId="0" borderId="0" xfId="30" applyNumberFormat="1" applyFont="1"/>
    <xf numFmtId="0" fontId="43" fillId="0" borderId="10" xfId="69" applyFont="1" applyBorder="1" applyAlignment="1">
      <alignment horizontal="center" vertical="center"/>
    </xf>
    <xf numFmtId="0" fontId="43" fillId="0" borderId="11" xfId="69" applyFont="1" applyBorder="1" applyAlignment="1">
      <alignment horizontal="center" vertical="center"/>
    </xf>
    <xf numFmtId="189" fontId="43" fillId="0" borderId="11" xfId="69" applyNumberFormat="1" applyFont="1" applyBorder="1" applyAlignment="1">
      <alignment horizontal="center" vertical="center"/>
    </xf>
    <xf numFmtId="2" fontId="43" fillId="0" borderId="45" xfId="93" applyNumberFormat="1" applyFont="1" applyBorder="1" applyAlignment="1">
      <alignment horizontal="center" vertical="center"/>
    </xf>
    <xf numFmtId="2" fontId="43" fillId="0" borderId="32" xfId="93" applyNumberFormat="1" applyFont="1" applyBorder="1" applyAlignment="1">
      <alignment horizontal="center" vertical="center"/>
    </xf>
    <xf numFmtId="0" fontId="48" fillId="0" borderId="10" xfId="69" applyFont="1" applyBorder="1" applyAlignment="1">
      <alignment horizontal="center" vertical="center"/>
    </xf>
    <xf numFmtId="0" fontId="48" fillId="0" borderId="11" xfId="69" applyFont="1" applyBorder="1" applyAlignment="1">
      <alignment horizontal="center" vertical="center"/>
    </xf>
    <xf numFmtId="189" fontId="48" fillId="0" borderId="11" xfId="69" applyNumberFormat="1" applyFont="1" applyBorder="1" applyAlignment="1">
      <alignment horizontal="center" vertical="center"/>
    </xf>
    <xf numFmtId="189" fontId="58" fillId="0" borderId="11" xfId="69" applyNumberFormat="1" applyFont="1" applyBorder="1" applyAlignment="1">
      <alignment horizontal="center" vertical="center"/>
    </xf>
    <xf numFmtId="0" fontId="58" fillId="0" borderId="10" xfId="69" applyFont="1" applyBorder="1" applyAlignment="1">
      <alignment horizontal="center" vertical="center"/>
    </xf>
    <xf numFmtId="0" fontId="58" fillId="0" borderId="11" xfId="69" applyFont="1" applyBorder="1" applyAlignment="1">
      <alignment horizontal="center" vertical="center"/>
    </xf>
    <xf numFmtId="0" fontId="47" fillId="0" borderId="0" xfId="74" applyFont="1" applyFill="1" applyAlignment="1">
      <alignment horizontal="left" vertical="center"/>
    </xf>
    <xf numFmtId="0" fontId="48" fillId="0" borderId="10" xfId="69" applyFont="1" applyFill="1" applyBorder="1" applyAlignment="1">
      <alignment horizontal="center" vertical="center"/>
    </xf>
    <xf numFmtId="0" fontId="48" fillId="0" borderId="11" xfId="69" applyFont="1" applyFill="1" applyBorder="1" applyAlignment="1">
      <alignment horizontal="center" vertical="center"/>
    </xf>
    <xf numFmtId="189" fontId="48" fillId="0" borderId="11" xfId="69" applyNumberFormat="1" applyFont="1" applyFill="1" applyBorder="1" applyAlignment="1">
      <alignment horizontal="center" vertical="center"/>
    </xf>
    <xf numFmtId="43" fontId="47" fillId="0" borderId="71" xfId="30" applyNumberFormat="1" applyFont="1" applyFill="1" applyBorder="1" applyAlignment="1">
      <alignment horizontal="center" vertical="top"/>
    </xf>
    <xf numFmtId="203" fontId="48" fillId="0" borderId="0" xfId="30" applyNumberFormat="1" applyFont="1" applyFill="1" applyAlignment="1">
      <alignment vertical="top"/>
    </xf>
    <xf numFmtId="203" fontId="47" fillId="0" borderId="12" xfId="30" applyNumberFormat="1" applyFont="1" applyFill="1" applyBorder="1" applyAlignment="1">
      <alignment horizontal="center" vertical="top"/>
    </xf>
    <xf numFmtId="203" fontId="47" fillId="0" borderId="15" xfId="30" applyNumberFormat="1" applyFont="1" applyFill="1" applyBorder="1" applyAlignment="1">
      <alignment horizontal="center" vertical="top"/>
    </xf>
    <xf numFmtId="203" fontId="47" fillId="0" borderId="15" xfId="30" applyNumberFormat="1" applyFont="1" applyFill="1" applyBorder="1" applyAlignment="1">
      <alignment horizontal="right" vertical="top"/>
    </xf>
    <xf numFmtId="203" fontId="48" fillId="0" borderId="15" xfId="30" applyNumberFormat="1" applyFont="1" applyFill="1" applyBorder="1" applyAlignment="1">
      <alignment horizontal="left" vertical="top"/>
    </xf>
    <xf numFmtId="203" fontId="48" fillId="0" borderId="22" xfId="30" applyNumberFormat="1" applyFont="1" applyFill="1" applyBorder="1" applyAlignment="1">
      <alignment horizontal="left" vertical="top"/>
    </xf>
    <xf numFmtId="203" fontId="47" fillId="0" borderId="30" xfId="30" applyNumberFormat="1" applyFont="1" applyFill="1" applyBorder="1" applyAlignment="1">
      <alignment horizontal="left" vertical="top"/>
    </xf>
    <xf numFmtId="203" fontId="47" fillId="0" borderId="23" xfId="30" applyNumberFormat="1" applyFont="1" applyFill="1" applyBorder="1" applyAlignment="1">
      <alignment horizontal="left" vertical="top"/>
    </xf>
    <xf numFmtId="203" fontId="48" fillId="0" borderId="23" xfId="30" applyNumberFormat="1" applyFont="1" applyFill="1" applyBorder="1" applyAlignment="1">
      <alignment horizontal="center" vertical="top"/>
    </xf>
    <xf numFmtId="203" fontId="47" fillId="0" borderId="30" xfId="30" applyNumberFormat="1" applyFont="1" applyFill="1" applyBorder="1" applyAlignment="1">
      <alignment horizontal="center" vertical="top"/>
    </xf>
    <xf numFmtId="203" fontId="47" fillId="0" borderId="71" xfId="30" applyNumberFormat="1" applyFont="1" applyFill="1" applyBorder="1" applyAlignment="1">
      <alignment horizontal="center" vertical="top"/>
    </xf>
    <xf numFmtId="203" fontId="47" fillId="0" borderId="71" xfId="30" applyNumberFormat="1" applyFont="1" applyFill="1" applyBorder="1" applyAlignment="1">
      <alignment horizontal="center"/>
    </xf>
    <xf numFmtId="203" fontId="47" fillId="0" borderId="82" xfId="30" applyNumberFormat="1" applyFont="1" applyFill="1" applyBorder="1" applyAlignment="1">
      <alignment horizontal="center" vertical="top"/>
    </xf>
    <xf numFmtId="203" fontId="47" fillId="0" borderId="0" xfId="69" applyNumberFormat="1" applyFont="1" applyFill="1" applyAlignment="1">
      <alignment horizontal="center" vertical="top"/>
    </xf>
    <xf numFmtId="203" fontId="47" fillId="0" borderId="0" xfId="69" applyNumberFormat="1" applyFont="1" applyFill="1" applyAlignment="1">
      <alignment vertical="top"/>
    </xf>
    <xf numFmtId="2" fontId="47" fillId="0" borderId="18" xfId="92" applyNumberFormat="1" applyFont="1" applyBorder="1" applyAlignment="1">
      <alignment horizontal="left"/>
    </xf>
    <xf numFmtId="0" fontId="47" fillId="0" borderId="17" xfId="92" applyFont="1" applyBorder="1" applyAlignment="1">
      <alignment vertical="center"/>
    </xf>
    <xf numFmtId="0" fontId="47" fillId="0" borderId="33" xfId="69" applyFont="1" applyBorder="1" applyAlignment="1">
      <alignment horizontal="center" vertical="center"/>
    </xf>
    <xf numFmtId="43" fontId="47" fillId="25" borderId="15" xfId="83" applyNumberFormat="1" applyFont="1" applyFill="1" applyBorder="1"/>
    <xf numFmtId="0" fontId="49" fillId="0" borderId="0" xfId="106" applyFont="1" applyFill="1"/>
    <xf numFmtId="43" fontId="47" fillId="0" borderId="16" xfId="30" applyFont="1" applyFill="1" applyBorder="1" applyAlignment="1">
      <alignment horizontal="left" vertical="top" wrapText="1"/>
    </xf>
    <xf numFmtId="43" fontId="47" fillId="0" borderId="30" xfId="30" applyFont="1" applyFill="1" applyBorder="1" applyAlignment="1">
      <alignment horizontal="center" vertical="top"/>
    </xf>
    <xf numFmtId="43" fontId="45" fillId="0" borderId="17" xfId="30" applyFont="1" applyFill="1" applyBorder="1" applyAlignment="1">
      <alignment horizontal="right" vertical="center"/>
    </xf>
    <xf numFmtId="0" fontId="45" fillId="0" borderId="0" xfId="69" quotePrefix="1" applyFont="1" applyAlignment="1">
      <alignment vertical="center"/>
    </xf>
    <xf numFmtId="0" fontId="45" fillId="0" borderId="36" xfId="117" applyFont="1" applyBorder="1" applyAlignment="1">
      <alignment horizontal="right"/>
    </xf>
    <xf numFmtId="0" fontId="45" fillId="25" borderId="0" xfId="69" applyFont="1" applyFill="1" applyAlignment="1">
      <alignment vertical="center"/>
    </xf>
    <xf numFmtId="49" fontId="10" fillId="27" borderId="51" xfId="135" applyNumberFormat="1" applyFont="1" applyFill="1" applyBorder="1" applyAlignment="1">
      <alignment vertical="center"/>
    </xf>
    <xf numFmtId="49" fontId="10" fillId="27" borderId="52" xfId="135" quotePrefix="1" applyNumberFormat="1" applyFont="1" applyFill="1" applyBorder="1" applyAlignment="1">
      <alignment vertical="center"/>
    </xf>
    <xf numFmtId="49" fontId="10" fillId="27" borderId="53" xfId="135" quotePrefix="1" applyNumberFormat="1" applyFont="1" applyFill="1" applyBorder="1" applyAlignment="1">
      <alignment vertical="center"/>
    </xf>
    <xf numFmtId="49" fontId="10" fillId="27" borderId="0" xfId="135" quotePrefix="1" applyNumberFormat="1" applyFont="1" applyFill="1" applyAlignment="1">
      <alignment vertical="center"/>
    </xf>
    <xf numFmtId="49" fontId="10" fillId="27" borderId="0" xfId="135" applyNumberFormat="1" applyFont="1" applyFill="1" applyAlignment="1">
      <alignment vertical="center"/>
    </xf>
    <xf numFmtId="49" fontId="10" fillId="27" borderId="51" xfId="135" quotePrefix="1" applyNumberFormat="1" applyFont="1" applyFill="1" applyBorder="1" applyAlignment="1">
      <alignment vertical="center"/>
    </xf>
    <xf numFmtId="49" fontId="10" fillId="27" borderId="53" xfId="135" applyNumberFormat="1" applyFont="1" applyFill="1" applyBorder="1" applyAlignment="1">
      <alignment vertical="center"/>
    </xf>
    <xf numFmtId="49" fontId="10" fillId="27" borderId="73" xfId="135" applyNumberFormat="1" applyFont="1" applyFill="1" applyBorder="1" applyAlignment="1">
      <alignment vertical="center"/>
    </xf>
    <xf numFmtId="0" fontId="10" fillId="0" borderId="18" xfId="136" applyFont="1" applyFill="1" applyBorder="1" applyAlignment="1">
      <alignment horizontal="left" vertical="center"/>
    </xf>
    <xf numFmtId="49" fontId="10" fillId="27" borderId="18" xfId="135" quotePrefix="1" applyNumberFormat="1" applyFont="1" applyFill="1" applyBorder="1" applyAlignment="1">
      <alignment vertical="center"/>
    </xf>
    <xf numFmtId="0" fontId="47" fillId="0" borderId="31" xfId="136" applyFont="1" applyFill="1" applyBorder="1" applyAlignment="1">
      <alignment horizontal="left" vertical="center"/>
    </xf>
    <xf numFmtId="0" fontId="47" fillId="0" borderId="15" xfId="136" applyFont="1" applyFill="1" applyBorder="1" applyAlignment="1">
      <alignment horizontal="center" vertical="center"/>
    </xf>
    <xf numFmtId="0" fontId="48" fillId="0" borderId="15" xfId="136" applyFont="1" applyFill="1" applyBorder="1" applyAlignment="1">
      <alignment horizontal="center" vertical="center"/>
    </xf>
    <xf numFmtId="0" fontId="48" fillId="0" borderId="19" xfId="136" applyFont="1" applyFill="1" applyBorder="1" applyAlignment="1">
      <alignment horizontal="center" vertical="center"/>
    </xf>
    <xf numFmtId="0" fontId="48" fillId="0" borderId="13" xfId="136" applyFont="1" applyFill="1" applyBorder="1" applyAlignment="1">
      <alignment horizontal="left" vertical="center"/>
    </xf>
    <xf numFmtId="0" fontId="48" fillId="0" borderId="16" xfId="136" applyFont="1" applyFill="1" applyBorder="1" applyAlignment="1">
      <alignment horizontal="left" vertical="center"/>
    </xf>
    <xf numFmtId="0" fontId="47" fillId="0" borderId="16" xfId="136" applyFont="1" applyFill="1" applyBorder="1" applyAlignment="1">
      <alignment horizontal="left" vertical="center"/>
    </xf>
    <xf numFmtId="0" fontId="47" fillId="0" borderId="0" xfId="136" applyFont="1" applyFill="1" applyAlignment="1">
      <alignment horizontal="left" vertical="center"/>
    </xf>
    <xf numFmtId="0" fontId="47" fillId="0" borderId="33" xfId="136" applyFont="1" applyFill="1" applyBorder="1" applyAlignment="1">
      <alignment horizontal="left" vertical="center"/>
    </xf>
    <xf numFmtId="0" fontId="47" fillId="0" borderId="17" xfId="136" applyFont="1" applyFill="1" applyBorder="1" applyAlignment="1">
      <alignment horizontal="left" vertical="center"/>
    </xf>
    <xf numFmtId="0" fontId="47" fillId="0" borderId="17" xfId="136" applyFont="1" applyFill="1" applyBorder="1" applyAlignment="1">
      <alignment horizontal="center" vertical="center"/>
    </xf>
    <xf numFmtId="0" fontId="47" fillId="0" borderId="18" xfId="136" applyFont="1" applyFill="1" applyBorder="1" applyAlignment="1">
      <alignment horizontal="left" vertical="center"/>
    </xf>
    <xf numFmtId="0" fontId="47" fillId="0" borderId="15" xfId="136" applyFont="1" applyBorder="1" applyAlignment="1">
      <alignment horizontal="center" vertical="center"/>
    </xf>
    <xf numFmtId="0" fontId="47" fillId="0" borderId="17" xfId="136" applyFont="1" applyBorder="1" applyAlignment="1">
      <alignment horizontal="center" vertical="center"/>
    </xf>
    <xf numFmtId="191" fontId="47" fillId="0" borderId="15" xfId="136" applyNumberFormat="1" applyFont="1" applyFill="1" applyBorder="1" applyAlignment="1">
      <alignment horizontal="center" vertical="center"/>
    </xf>
    <xf numFmtId="191" fontId="47" fillId="0" borderId="15" xfId="136" applyNumberFormat="1" applyFont="1" applyBorder="1" applyAlignment="1">
      <alignment horizontal="center" vertical="center"/>
    </xf>
    <xf numFmtId="0" fontId="47" fillId="0" borderId="16" xfId="136" applyFont="1" applyBorder="1" applyAlignment="1">
      <alignment horizontal="left" vertical="center"/>
    </xf>
    <xf numFmtId="0" fontId="47" fillId="0" borderId="31" xfId="136" applyFont="1" applyBorder="1" applyAlignment="1">
      <alignment horizontal="left" vertical="center"/>
    </xf>
    <xf numFmtId="191" fontId="47" fillId="0" borderId="49" xfId="136" applyNumberFormat="1" applyFont="1" applyFill="1" applyBorder="1" applyAlignment="1">
      <alignment horizontal="center" vertical="center"/>
    </xf>
    <xf numFmtId="0" fontId="47" fillId="0" borderId="49" xfId="136" applyFont="1" applyFill="1" applyBorder="1" applyAlignment="1">
      <alignment horizontal="left" vertical="center"/>
    </xf>
    <xf numFmtId="0" fontId="47" fillId="0" borderId="47" xfId="136" applyFont="1" applyFill="1" applyBorder="1" applyAlignment="1">
      <alignment horizontal="left" vertical="center"/>
    </xf>
    <xf numFmtId="0" fontId="47" fillId="0" borderId="41" xfId="136" applyFont="1" applyFill="1" applyBorder="1" applyAlignment="1">
      <alignment horizontal="left" vertical="center"/>
    </xf>
    <xf numFmtId="0" fontId="47" fillId="0" borderId="38" xfId="136" applyFont="1" applyFill="1" applyBorder="1" applyAlignment="1">
      <alignment horizontal="left" vertical="center"/>
    </xf>
    <xf numFmtId="0" fontId="47" fillId="0" borderId="42" xfId="136" applyFont="1" applyFill="1" applyBorder="1" applyAlignment="1">
      <alignment horizontal="left" vertical="center"/>
    </xf>
    <xf numFmtId="0" fontId="47" fillId="0" borderId="19" xfId="136" applyFont="1" applyFill="1" applyBorder="1" applyAlignment="1">
      <alignment horizontal="center" vertical="center"/>
    </xf>
    <xf numFmtId="0" fontId="47" fillId="0" borderId="45" xfId="136" applyFont="1" applyFill="1" applyBorder="1" applyAlignment="1">
      <alignment horizontal="left" vertical="center"/>
    </xf>
    <xf numFmtId="0" fontId="47" fillId="0" borderId="50" xfId="136" applyFont="1" applyFill="1" applyBorder="1" applyAlignment="1">
      <alignment horizontal="left" vertical="center"/>
    </xf>
    <xf numFmtId="0" fontId="47" fillId="0" borderId="49" xfId="136" applyFont="1" applyFill="1" applyBorder="1" applyAlignment="1">
      <alignment horizontal="center" vertical="center"/>
    </xf>
    <xf numFmtId="0" fontId="47" fillId="0" borderId="48" xfId="136" applyFont="1" applyFill="1" applyBorder="1" applyAlignment="1">
      <alignment horizontal="left" vertical="center"/>
    </xf>
    <xf numFmtId="0" fontId="47" fillId="0" borderId="18" xfId="136" applyFont="1" applyBorder="1" applyAlignment="1">
      <alignment horizontal="left" vertical="center"/>
    </xf>
    <xf numFmtId="0" fontId="47" fillId="0" borderId="73" xfId="136" applyFont="1" applyFill="1" applyBorder="1" applyAlignment="1">
      <alignment horizontal="center" vertical="center"/>
    </xf>
    <xf numFmtId="188" fontId="72" fillId="0" borderId="15" xfId="133" applyNumberFormat="1" applyFont="1" applyFill="1" applyBorder="1" applyAlignment="1">
      <alignment horizontal="right"/>
    </xf>
    <xf numFmtId="188" fontId="72" fillId="0" borderId="37" xfId="133" applyNumberFormat="1" applyFont="1" applyFill="1" applyBorder="1" applyAlignment="1">
      <alignment horizontal="right"/>
    </xf>
    <xf numFmtId="188" fontId="72" fillId="0" borderId="12" xfId="131" applyFont="1" applyFill="1" applyBorder="1"/>
    <xf numFmtId="188" fontId="72" fillId="0" borderId="12" xfId="132" applyFont="1" applyFill="1" applyBorder="1" applyAlignment="1">
      <alignment horizontal="center"/>
    </xf>
    <xf numFmtId="188" fontId="72" fillId="0" borderId="12" xfId="133" applyNumberFormat="1" applyFont="1" applyFill="1" applyBorder="1" applyAlignment="1">
      <alignment horizontal="right"/>
    </xf>
    <xf numFmtId="188" fontId="72" fillId="0" borderId="15" xfId="134" applyNumberFormat="1" applyFont="1" applyFill="1" applyBorder="1" applyAlignment="1">
      <alignment horizontal="right"/>
    </xf>
    <xf numFmtId="43" fontId="45" fillId="0" borderId="15" xfId="30" applyFont="1" applyFill="1" applyBorder="1" applyAlignment="1">
      <alignment horizontal="left" vertical="top"/>
    </xf>
    <xf numFmtId="43" fontId="45" fillId="0" borderId="22" xfId="30" applyFont="1" applyFill="1" applyBorder="1" applyAlignment="1">
      <alignment horizontal="left" vertical="top"/>
    </xf>
    <xf numFmtId="43" fontId="47" fillId="0" borderId="15" xfId="83" applyNumberFormat="1" applyFont="1" applyFill="1" applyBorder="1"/>
    <xf numFmtId="43" fontId="47" fillId="0" borderId="15" xfId="30" applyFont="1" applyFill="1" applyBorder="1"/>
    <xf numFmtId="43" fontId="47" fillId="0" borderId="36" xfId="83" applyNumberFormat="1" applyFont="1" applyFill="1" applyBorder="1"/>
    <xf numFmtId="43" fontId="47" fillId="0" borderId="36" xfId="30" applyFont="1" applyFill="1" applyBorder="1"/>
    <xf numFmtId="43" fontId="47" fillId="0" borderId="36" xfId="30" applyFont="1" applyFill="1" applyBorder="1" applyAlignment="1">
      <alignment vertical="center"/>
    </xf>
    <xf numFmtId="189" fontId="47" fillId="0" borderId="36" xfId="83" applyNumberFormat="1" applyFont="1" applyFill="1" applyBorder="1"/>
    <xf numFmtId="189" fontId="47" fillId="0" borderId="36" xfId="0" applyNumberFormat="1" applyFont="1" applyFill="1" applyBorder="1" applyAlignment="1">
      <alignment vertical="center"/>
    </xf>
    <xf numFmtId="189" fontId="47" fillId="0" borderId="15" xfId="0" applyNumberFormat="1" applyFont="1" applyFill="1" applyBorder="1" applyAlignment="1">
      <alignment vertical="center"/>
    </xf>
    <xf numFmtId="195" fontId="10" fillId="0" borderId="0" xfId="74" applyNumberFormat="1" applyFont="1" applyAlignment="1">
      <alignment vertical="center"/>
    </xf>
    <xf numFmtId="0" fontId="55" fillId="0" borderId="30" xfId="68" applyFont="1" applyBorder="1"/>
    <xf numFmtId="0" fontId="46" fillId="0" borderId="28" xfId="68" applyFont="1" applyBorder="1"/>
    <xf numFmtId="0" fontId="10" fillId="0" borderId="27" xfId="68" applyFont="1" applyBorder="1" applyAlignment="1">
      <alignment horizontal="center"/>
    </xf>
    <xf numFmtId="0" fontId="10" fillId="0" borderId="35" xfId="68" applyFont="1" applyBorder="1" applyAlignment="1">
      <alignment horizontal="center"/>
    </xf>
    <xf numFmtId="0" fontId="10" fillId="0" borderId="28" xfId="68" applyFont="1" applyBorder="1" applyAlignment="1">
      <alignment horizontal="center"/>
    </xf>
    <xf numFmtId="43" fontId="55" fillId="0" borderId="10" xfId="30" applyFont="1" applyBorder="1" applyAlignment="1">
      <alignment horizontal="center" vertical="center"/>
    </xf>
    <xf numFmtId="43" fontId="55" fillId="0" borderId="11" xfId="30" applyFont="1" applyBorder="1" applyAlignment="1">
      <alignment horizontal="center" vertical="center"/>
    </xf>
    <xf numFmtId="43" fontId="54" fillId="0" borderId="0" xfId="30" applyFont="1" applyAlignment="1">
      <alignment horizontal="center"/>
    </xf>
    <xf numFmtId="43" fontId="55" fillId="0" borderId="0" xfId="30" applyFont="1" applyAlignment="1">
      <alignment horizontal="left"/>
    </xf>
    <xf numFmtId="43" fontId="55" fillId="0" borderId="24" xfId="30" applyFont="1" applyBorder="1" applyAlignment="1">
      <alignment horizontal="left"/>
    </xf>
    <xf numFmtId="205" fontId="55" fillId="0" borderId="0" xfId="30" applyNumberFormat="1" applyFont="1" applyAlignment="1">
      <alignment horizontal="left" vertical="center"/>
    </xf>
    <xf numFmtId="43" fontId="46" fillId="0" borderId="0" xfId="30" applyFont="1" applyAlignment="1">
      <alignment horizontal="center" vertical="center"/>
    </xf>
    <xf numFmtId="0" fontId="55" fillId="0" borderId="10" xfId="68" applyFont="1" applyBorder="1" applyAlignment="1">
      <alignment horizontal="center" vertical="center"/>
    </xf>
    <xf numFmtId="0" fontId="55" fillId="0" borderId="11" xfId="68" applyFont="1" applyBorder="1" applyAlignment="1">
      <alignment horizontal="center" vertical="center"/>
    </xf>
    <xf numFmtId="0" fontId="54" fillId="0" borderId="0" xfId="68" applyFont="1" applyAlignment="1">
      <alignment horizontal="center"/>
    </xf>
    <xf numFmtId="0" fontId="55" fillId="0" borderId="0" xfId="68" applyFont="1" applyAlignment="1">
      <alignment horizontal="left"/>
    </xf>
    <xf numFmtId="0" fontId="55" fillId="0" borderId="24" xfId="68" applyFont="1" applyBorder="1" applyAlignment="1">
      <alignment horizontal="left"/>
    </xf>
    <xf numFmtId="195" fontId="46" fillId="0" borderId="0" xfId="74" applyNumberFormat="1" applyFont="1" applyAlignment="1">
      <alignment horizontal="center" vertical="center"/>
    </xf>
    <xf numFmtId="0" fontId="43" fillId="0" borderId="0" xfId="106" applyFont="1" applyFill="1" applyAlignment="1">
      <alignment vertical="center"/>
    </xf>
    <xf numFmtId="0" fontId="49" fillId="0" borderId="0" xfId="106" applyFont="1" applyFill="1"/>
    <xf numFmtId="0" fontId="45" fillId="0" borderId="0" xfId="106" applyFont="1" applyFill="1" applyAlignment="1">
      <alignment horizontal="left"/>
    </xf>
    <xf numFmtId="0" fontId="46" fillId="0" borderId="0" xfId="106" applyFont="1" applyFill="1"/>
    <xf numFmtId="205" fontId="10" fillId="0" borderId="0" xfId="30" applyNumberFormat="1" applyFont="1" applyAlignment="1">
      <alignment horizontal="left" vertical="center"/>
    </xf>
    <xf numFmtId="0" fontId="43" fillId="0" borderId="56" xfId="106" applyFont="1" applyFill="1" applyBorder="1" applyAlignment="1">
      <alignment horizontal="center" vertical="center"/>
    </xf>
    <xf numFmtId="0" fontId="47" fillId="0" borderId="62" xfId="106" applyFont="1" applyFill="1" applyBorder="1"/>
    <xf numFmtId="0" fontId="43" fillId="0" borderId="57" xfId="106" applyFont="1" applyFill="1" applyBorder="1" applyAlignment="1">
      <alignment horizontal="center" vertical="center"/>
    </xf>
    <xf numFmtId="0" fontId="47" fillId="0" borderId="58" xfId="106" applyFont="1" applyFill="1" applyBorder="1"/>
    <xf numFmtId="0" fontId="47" fillId="0" borderId="59" xfId="106" applyFont="1" applyFill="1" applyBorder="1"/>
    <xf numFmtId="0" fontId="47" fillId="0" borderId="63" xfId="106" applyFont="1" applyFill="1" applyBorder="1"/>
    <xf numFmtId="0" fontId="47" fillId="0" borderId="64" xfId="106" applyFont="1" applyFill="1" applyBorder="1"/>
    <xf numFmtId="0" fontId="47" fillId="0" borderId="65" xfId="106" applyFont="1" applyFill="1" applyBorder="1"/>
    <xf numFmtId="197" fontId="43" fillId="0" borderId="56" xfId="106" applyNumberFormat="1" applyFont="1" applyFill="1" applyBorder="1" applyAlignment="1">
      <alignment horizontal="center" vertical="center"/>
    </xf>
    <xf numFmtId="197" fontId="43" fillId="0" borderId="60" xfId="106" applyNumberFormat="1" applyFont="1" applyFill="1" applyBorder="1" applyAlignment="1">
      <alignment horizontal="center" vertical="center"/>
    </xf>
    <xf numFmtId="0" fontId="47" fillId="0" borderId="61" xfId="106" applyFont="1" applyFill="1" applyBorder="1"/>
    <xf numFmtId="0" fontId="43" fillId="0" borderId="60" xfId="106" applyFont="1" applyFill="1" applyBorder="1" applyAlignment="1">
      <alignment horizontal="center" vertical="center"/>
    </xf>
    <xf numFmtId="43" fontId="45" fillId="29" borderId="16" xfId="30" applyFont="1" applyFill="1" applyBorder="1" applyAlignment="1">
      <alignment horizontal="left" vertical="top" wrapText="1"/>
    </xf>
    <xf numFmtId="43" fontId="45" fillId="29" borderId="17" xfId="30" applyFont="1" applyFill="1" applyBorder="1" applyAlignment="1">
      <alignment horizontal="left" vertical="top" wrapText="1"/>
    </xf>
    <xf numFmtId="43" fontId="45" fillId="29" borderId="16" xfId="30" applyFont="1" applyFill="1" applyBorder="1" applyAlignment="1">
      <alignment horizontal="left" vertical="top"/>
    </xf>
    <xf numFmtId="43" fontId="45" fillId="29" borderId="17" xfId="30" applyFont="1" applyFill="1" applyBorder="1" applyAlignment="1">
      <alignment horizontal="left" vertical="top"/>
    </xf>
    <xf numFmtId="43" fontId="47" fillId="0" borderId="27" xfId="30" applyFont="1" applyFill="1" applyBorder="1" applyAlignment="1">
      <alignment horizontal="left" vertical="top"/>
    </xf>
    <xf numFmtId="43" fontId="47" fillId="0" borderId="35" xfId="30" applyFont="1" applyFill="1" applyBorder="1" applyAlignment="1">
      <alignment horizontal="left" vertical="top"/>
    </xf>
    <xf numFmtId="43" fontId="47" fillId="0" borderId="28" xfId="30" applyFont="1" applyFill="1" applyBorder="1" applyAlignment="1">
      <alignment horizontal="left" vertical="top"/>
    </xf>
    <xf numFmtId="43" fontId="47" fillId="0" borderId="27" xfId="30" applyFont="1" applyFill="1" applyBorder="1" applyAlignment="1">
      <alignment horizontal="center" vertical="top"/>
    </xf>
    <xf numFmtId="43" fontId="47" fillId="0" borderId="35" xfId="30" applyFont="1" applyFill="1" applyBorder="1" applyAlignment="1">
      <alignment horizontal="center" vertical="top"/>
    </xf>
    <xf numFmtId="43" fontId="47" fillId="0" borderId="28" xfId="30" applyFont="1" applyFill="1" applyBorder="1" applyAlignment="1">
      <alignment horizontal="center" vertical="top"/>
    </xf>
    <xf numFmtId="43" fontId="48" fillId="0" borderId="0" xfId="30" applyFont="1" applyFill="1" applyAlignment="1">
      <alignment vertical="top"/>
    </xf>
    <xf numFmtId="0" fontId="47" fillId="0" borderId="0" xfId="68" applyFont="1" applyFill="1" applyAlignment="1">
      <alignment horizontal="left"/>
    </xf>
    <xf numFmtId="0" fontId="46" fillId="0" borderId="0" xfId="68" applyFont="1" applyFill="1" applyAlignment="1">
      <alignment horizontal="left"/>
    </xf>
    <xf numFmtId="43" fontId="47" fillId="0" borderId="0" xfId="30" applyFont="1" applyFill="1" applyAlignment="1">
      <alignment horizontal="left" vertical="top"/>
    </xf>
    <xf numFmtId="203" fontId="48" fillId="0" borderId="10" xfId="30" applyNumberFormat="1" applyFont="1" applyFill="1" applyBorder="1" applyAlignment="1">
      <alignment horizontal="center" vertical="top"/>
    </xf>
    <xf numFmtId="203" fontId="48" fillId="0" borderId="11" xfId="30" applyNumberFormat="1" applyFont="1" applyFill="1" applyBorder="1" applyAlignment="1">
      <alignment horizontal="center" vertical="top"/>
    </xf>
    <xf numFmtId="43" fontId="48" fillId="0" borderId="26" xfId="30" applyFont="1" applyFill="1" applyBorder="1" applyAlignment="1">
      <alignment horizontal="center" vertical="top"/>
    </xf>
    <xf numFmtId="43" fontId="48" fillId="0" borderId="24" xfId="30" applyFont="1" applyFill="1" applyBorder="1" applyAlignment="1">
      <alignment horizontal="center" vertical="top"/>
    </xf>
    <xf numFmtId="43" fontId="48" fillId="0" borderId="20" xfId="30" applyFont="1" applyFill="1" applyBorder="1" applyAlignment="1">
      <alignment horizontal="center" vertical="top"/>
    </xf>
    <xf numFmtId="43" fontId="48" fillId="0" borderId="29" xfId="30" applyFont="1" applyFill="1" applyBorder="1" applyAlignment="1">
      <alignment horizontal="center" vertical="top"/>
    </xf>
    <xf numFmtId="43" fontId="48" fillId="0" borderId="25" xfId="30" applyFont="1" applyFill="1" applyBorder="1" applyAlignment="1">
      <alignment horizontal="center" vertical="top"/>
    </xf>
    <xf numFmtId="43" fontId="48" fillId="0" borderId="21" xfId="30" applyFont="1" applyFill="1" applyBorder="1" applyAlignment="1">
      <alignment horizontal="center" vertical="top"/>
    </xf>
    <xf numFmtId="43" fontId="48" fillId="0" borderId="10" xfId="30" applyFont="1" applyFill="1" applyBorder="1" applyAlignment="1">
      <alignment horizontal="center" vertical="top"/>
    </xf>
    <xf numFmtId="43" fontId="48" fillId="0" borderId="11" xfId="30" applyFont="1" applyFill="1" applyBorder="1" applyAlignment="1">
      <alignment horizontal="center" vertical="top"/>
    </xf>
    <xf numFmtId="43" fontId="48" fillId="0" borderId="27" xfId="30" applyFont="1" applyFill="1" applyBorder="1" applyAlignment="1">
      <alignment horizontal="center" vertical="top"/>
    </xf>
    <xf numFmtId="43" fontId="48" fillId="0" borderId="28" xfId="30" applyFont="1" applyFill="1" applyBorder="1" applyAlignment="1">
      <alignment horizontal="center" vertical="top"/>
    </xf>
    <xf numFmtId="43" fontId="48" fillId="0" borderId="18" xfId="30" applyFont="1" applyFill="1" applyBorder="1" applyAlignment="1">
      <alignment horizontal="center" vertical="top"/>
    </xf>
    <xf numFmtId="43" fontId="48" fillId="0" borderId="16" xfId="30" applyFont="1" applyFill="1" applyBorder="1" applyAlignment="1">
      <alignment horizontal="center" vertical="top"/>
    </xf>
    <xf numFmtId="43" fontId="48" fillId="0" borderId="17" xfId="30" applyFont="1" applyFill="1" applyBorder="1" applyAlignment="1">
      <alignment horizontal="center" vertical="top"/>
    </xf>
    <xf numFmtId="43" fontId="47" fillId="0" borderId="18" xfId="30" applyFont="1" applyFill="1" applyBorder="1" applyAlignment="1">
      <alignment horizontal="left" vertical="top" wrapText="1"/>
    </xf>
    <xf numFmtId="43" fontId="47" fillId="0" borderId="16" xfId="30" applyFont="1" applyFill="1" applyBorder="1" applyAlignment="1">
      <alignment horizontal="left" vertical="top" wrapText="1"/>
    </xf>
    <xf numFmtId="43" fontId="47" fillId="0" borderId="17" xfId="30" applyFont="1" applyFill="1" applyBorder="1" applyAlignment="1">
      <alignment horizontal="left" vertical="top" wrapText="1"/>
    </xf>
    <xf numFmtId="43" fontId="47" fillId="0" borderId="18" xfId="30" quotePrefix="1" applyFont="1" applyFill="1" applyBorder="1" applyAlignment="1">
      <alignment horizontal="left" vertical="top" wrapText="1"/>
    </xf>
    <xf numFmtId="43" fontId="47" fillId="0" borderId="30" xfId="30" applyFont="1" applyFill="1" applyBorder="1" applyAlignment="1">
      <alignment horizontal="center" vertical="top"/>
    </xf>
    <xf numFmtId="0" fontId="43" fillId="0" borderId="0" xfId="74" applyFont="1" applyAlignment="1">
      <alignment vertical="center"/>
    </xf>
    <xf numFmtId="0" fontId="45" fillId="0" borderId="0" xfId="68" applyFont="1" applyAlignment="1">
      <alignment horizontal="left"/>
    </xf>
    <xf numFmtId="0" fontId="45" fillId="0" borderId="0" xfId="74" applyNumberFormat="1" applyFont="1" applyAlignment="1">
      <alignment horizontal="center" vertical="center"/>
    </xf>
    <xf numFmtId="191" fontId="43" fillId="26" borderId="27" xfId="93" applyNumberFormat="1" applyFont="1" applyFill="1" applyBorder="1" applyAlignment="1">
      <alignment horizontal="center" vertical="center"/>
    </xf>
    <xf numFmtId="191" fontId="43" fillId="26" borderId="35" xfId="93" applyNumberFormat="1" applyFont="1" applyFill="1" applyBorder="1" applyAlignment="1">
      <alignment horizontal="center" vertical="center"/>
    </xf>
    <xf numFmtId="191" fontId="43" fillId="26" borderId="28" xfId="93" applyNumberFormat="1" applyFont="1" applyFill="1" applyBorder="1" applyAlignment="1">
      <alignment horizontal="center" vertical="center"/>
    </xf>
    <xf numFmtId="0" fontId="43" fillId="0" borderId="10" xfId="69" applyFont="1" applyBorder="1" applyAlignment="1">
      <alignment horizontal="center" vertical="center"/>
    </xf>
    <xf numFmtId="0" fontId="43" fillId="0" borderId="11" xfId="69" applyFont="1" applyBorder="1" applyAlignment="1">
      <alignment horizontal="center" vertical="center"/>
    </xf>
    <xf numFmtId="0" fontId="43" fillId="0" borderId="26" xfId="69" applyFont="1" applyBorder="1" applyAlignment="1">
      <alignment horizontal="center" vertical="center"/>
    </xf>
    <xf numFmtId="0" fontId="43" fillId="0" borderId="24" xfId="69" applyFont="1" applyBorder="1" applyAlignment="1">
      <alignment horizontal="center" vertical="center"/>
    </xf>
    <xf numFmtId="0" fontId="43" fillId="0" borderId="20" xfId="69" applyFont="1" applyBorder="1" applyAlignment="1">
      <alignment horizontal="center" vertical="center"/>
    </xf>
    <xf numFmtId="0" fontId="43" fillId="0" borderId="29" xfId="69" applyFont="1" applyBorder="1" applyAlignment="1">
      <alignment horizontal="center" vertical="center"/>
    </xf>
    <xf numFmtId="0" fontId="43" fillId="0" borderId="25" xfId="69" applyFont="1" applyBorder="1" applyAlignment="1">
      <alignment horizontal="center" vertical="center"/>
    </xf>
    <xf numFmtId="0" fontId="43" fillId="0" borderId="21" xfId="69" applyFont="1" applyBorder="1" applyAlignment="1">
      <alignment horizontal="center" vertical="center"/>
    </xf>
    <xf numFmtId="189" fontId="43" fillId="0" borderId="10" xfId="69" applyNumberFormat="1" applyFont="1" applyBorder="1" applyAlignment="1">
      <alignment horizontal="center" vertical="center"/>
    </xf>
    <xf numFmtId="189" fontId="43" fillId="0" borderId="11" xfId="69" applyNumberFormat="1" applyFont="1" applyBorder="1" applyAlignment="1">
      <alignment horizontal="center" vertical="center"/>
    </xf>
    <xf numFmtId="0" fontId="43" fillId="0" borderId="27" xfId="69" applyFont="1" applyBorder="1" applyAlignment="1">
      <alignment horizontal="center" vertical="center"/>
    </xf>
    <xf numFmtId="0" fontId="43" fillId="0" borderId="28" xfId="69" applyFont="1" applyBorder="1" applyAlignment="1">
      <alignment horizontal="center" vertical="center"/>
    </xf>
    <xf numFmtId="0" fontId="43" fillId="26" borderId="27" xfId="69" applyFont="1" applyFill="1" applyBorder="1" applyAlignment="1">
      <alignment horizontal="center" vertical="center"/>
    </xf>
    <xf numFmtId="0" fontId="43" fillId="26" borderId="35" xfId="69" applyFont="1" applyFill="1" applyBorder="1" applyAlignment="1">
      <alignment horizontal="center" vertical="center"/>
    </xf>
    <xf numFmtId="0" fontId="43" fillId="26" borderId="28" xfId="69" applyFont="1" applyFill="1" applyBorder="1" applyAlignment="1">
      <alignment horizontal="center" vertical="center"/>
    </xf>
    <xf numFmtId="189" fontId="43" fillId="0" borderId="27" xfId="69" applyNumberFormat="1" applyFont="1" applyBorder="1" applyAlignment="1">
      <alignment horizontal="center" vertical="center"/>
    </xf>
    <xf numFmtId="189" fontId="43" fillId="0" borderId="28" xfId="69" applyNumberFormat="1" applyFont="1" applyBorder="1" applyAlignment="1">
      <alignment horizontal="center" vertical="center"/>
    </xf>
    <xf numFmtId="2" fontId="43" fillId="26" borderId="27" xfId="93" applyNumberFormat="1" applyFont="1" applyFill="1" applyBorder="1" applyAlignment="1">
      <alignment horizontal="center" vertical="center"/>
    </xf>
    <xf numFmtId="2" fontId="43" fillId="26" borderId="35" xfId="93" applyNumberFormat="1" applyFont="1" applyFill="1" applyBorder="1" applyAlignment="1">
      <alignment horizontal="center" vertical="center"/>
    </xf>
    <xf numFmtId="2" fontId="43" fillId="26" borderId="28" xfId="93" applyNumberFormat="1" applyFont="1" applyFill="1" applyBorder="1" applyAlignment="1">
      <alignment horizontal="center" vertical="center"/>
    </xf>
    <xf numFmtId="2" fontId="43" fillId="0" borderId="45" xfId="93" applyNumberFormat="1" applyFont="1" applyBorder="1" applyAlignment="1">
      <alignment horizontal="center" vertical="center"/>
    </xf>
    <xf numFmtId="2" fontId="43" fillId="0" borderId="31" xfId="93" applyNumberFormat="1" applyFont="1" applyBorder="1" applyAlignment="1">
      <alignment horizontal="center" vertical="center"/>
    </xf>
    <xf numFmtId="2" fontId="43" fillId="0" borderId="32" xfId="93" applyNumberFormat="1" applyFont="1" applyBorder="1" applyAlignment="1">
      <alignment horizontal="center" vertical="center"/>
    </xf>
    <xf numFmtId="0" fontId="48" fillId="0" borderId="0" xfId="74" applyFont="1" applyAlignment="1">
      <alignment vertical="center"/>
    </xf>
    <xf numFmtId="0" fontId="47" fillId="0" borderId="0" xfId="68" applyFont="1" applyAlignment="1">
      <alignment horizontal="left"/>
    </xf>
    <xf numFmtId="0" fontId="47" fillId="0" borderId="0" xfId="74" applyNumberFormat="1" applyFont="1" applyAlignment="1">
      <alignment horizontal="center" vertical="center"/>
    </xf>
    <xf numFmtId="0" fontId="48" fillId="0" borderId="10" xfId="69" applyFont="1" applyBorder="1" applyAlignment="1">
      <alignment horizontal="center" vertical="center"/>
    </xf>
    <xf numFmtId="0" fontId="48" fillId="0" borderId="11" xfId="69" applyFont="1" applyBorder="1" applyAlignment="1">
      <alignment horizontal="center" vertical="center"/>
    </xf>
    <xf numFmtId="0" fontId="48" fillId="0" borderId="26" xfId="69" applyFont="1" applyBorder="1" applyAlignment="1">
      <alignment horizontal="center" vertical="center"/>
    </xf>
    <xf numFmtId="0" fontId="48" fillId="0" borderId="24" xfId="69" applyFont="1" applyBorder="1" applyAlignment="1">
      <alignment horizontal="center" vertical="center"/>
    </xf>
    <xf numFmtId="0" fontId="48" fillId="0" borderId="20" xfId="69" applyFont="1" applyBorder="1" applyAlignment="1">
      <alignment horizontal="center" vertical="center"/>
    </xf>
    <xf numFmtId="0" fontId="48" fillId="0" borderId="29" xfId="69" applyFont="1" applyBorder="1" applyAlignment="1">
      <alignment horizontal="center" vertical="center"/>
    </xf>
    <xf numFmtId="0" fontId="48" fillId="0" borderId="25" xfId="69" applyFont="1" applyBorder="1" applyAlignment="1">
      <alignment horizontal="center" vertical="center"/>
    </xf>
    <xf numFmtId="0" fontId="48" fillId="0" borderId="21" xfId="69" applyFont="1" applyBorder="1" applyAlignment="1">
      <alignment horizontal="center" vertical="center"/>
    </xf>
    <xf numFmtId="189" fontId="48" fillId="0" borderId="10" xfId="69" applyNumberFormat="1" applyFont="1" applyBorder="1" applyAlignment="1">
      <alignment horizontal="center" vertical="center"/>
    </xf>
    <xf numFmtId="189" fontId="48" fillId="0" borderId="11" xfId="69" applyNumberFormat="1" applyFont="1" applyBorder="1" applyAlignment="1">
      <alignment horizontal="center" vertical="center"/>
    </xf>
    <xf numFmtId="2" fontId="48" fillId="0" borderId="45" xfId="93" applyNumberFormat="1" applyFont="1" applyBorder="1" applyAlignment="1">
      <alignment horizontal="center" vertical="center"/>
    </xf>
    <xf numFmtId="2" fontId="48" fillId="0" borderId="31" xfId="93" applyNumberFormat="1" applyFont="1" applyBorder="1" applyAlignment="1">
      <alignment horizontal="center" vertical="center"/>
    </xf>
    <xf numFmtId="2" fontId="48" fillId="0" borderId="32" xfId="93" applyNumberFormat="1" applyFont="1" applyBorder="1" applyAlignment="1">
      <alignment horizontal="center" vertical="center"/>
    </xf>
    <xf numFmtId="2" fontId="48" fillId="26" borderId="27" xfId="93" applyNumberFormat="1" applyFont="1" applyFill="1" applyBorder="1" applyAlignment="1">
      <alignment horizontal="center" vertical="center"/>
    </xf>
    <xf numFmtId="2" fontId="48" fillId="26" borderId="35" xfId="93" applyNumberFormat="1" applyFont="1" applyFill="1" applyBorder="1" applyAlignment="1">
      <alignment horizontal="center" vertical="center"/>
    </xf>
    <xf numFmtId="2" fontId="48" fillId="26" borderId="28" xfId="93" applyNumberFormat="1" applyFont="1" applyFill="1" applyBorder="1" applyAlignment="1">
      <alignment horizontal="center" vertical="center"/>
    </xf>
    <xf numFmtId="0" fontId="48" fillId="0" borderId="27" xfId="69" applyFont="1" applyBorder="1" applyAlignment="1">
      <alignment horizontal="center" vertical="center"/>
    </xf>
    <xf numFmtId="0" fontId="48" fillId="0" borderId="28" xfId="69" applyFont="1" applyBorder="1" applyAlignment="1">
      <alignment horizontal="center" vertical="center"/>
    </xf>
    <xf numFmtId="0" fontId="48" fillId="26" borderId="27" xfId="69" applyFont="1" applyFill="1" applyBorder="1" applyAlignment="1">
      <alignment horizontal="center" vertical="center"/>
    </xf>
    <xf numFmtId="0" fontId="48" fillId="26" borderId="35" xfId="69" applyFont="1" applyFill="1" applyBorder="1" applyAlignment="1">
      <alignment horizontal="center" vertical="center"/>
    </xf>
    <xf numFmtId="0" fontId="48" fillId="26" borderId="28" xfId="69" applyFont="1" applyFill="1" applyBorder="1" applyAlignment="1">
      <alignment horizontal="center" vertical="center"/>
    </xf>
    <xf numFmtId="191" fontId="48" fillId="26" borderId="27" xfId="93" applyNumberFormat="1" applyFont="1" applyFill="1" applyBorder="1" applyAlignment="1">
      <alignment horizontal="center" vertical="center"/>
    </xf>
    <xf numFmtId="191" fontId="48" fillId="26" borderId="35" xfId="93" applyNumberFormat="1" applyFont="1" applyFill="1" applyBorder="1" applyAlignment="1">
      <alignment horizontal="center" vertical="center"/>
    </xf>
    <xf numFmtId="191" fontId="48" fillId="26" borderId="28" xfId="93" applyNumberFormat="1" applyFont="1" applyFill="1" applyBorder="1" applyAlignment="1">
      <alignment horizontal="center" vertical="center"/>
    </xf>
    <xf numFmtId="189" fontId="48" fillId="0" borderId="27" xfId="69" applyNumberFormat="1" applyFont="1" applyBorder="1" applyAlignment="1">
      <alignment horizontal="center" vertical="center"/>
    </xf>
    <xf numFmtId="189" fontId="48" fillId="0" borderId="28" xfId="69" applyNumberFormat="1" applyFont="1" applyBorder="1" applyAlignment="1">
      <alignment horizontal="center" vertical="center"/>
    </xf>
    <xf numFmtId="0" fontId="58" fillId="0" borderId="0" xfId="74" applyFont="1" applyAlignment="1">
      <alignment vertical="center"/>
    </xf>
    <xf numFmtId="0" fontId="10" fillId="0" borderId="0" xfId="68" applyFont="1" applyAlignment="1">
      <alignment horizontal="left"/>
    </xf>
    <xf numFmtId="0" fontId="10" fillId="0" borderId="0" xfId="74" applyNumberFormat="1" applyFont="1" applyAlignment="1">
      <alignment horizontal="center" vertical="center"/>
    </xf>
    <xf numFmtId="49" fontId="58" fillId="0" borderId="10" xfId="69" applyNumberFormat="1" applyFont="1" applyBorder="1" applyAlignment="1">
      <alignment horizontal="center" vertical="center"/>
    </xf>
    <xf numFmtId="49" fontId="58" fillId="0" borderId="11" xfId="69" applyNumberFormat="1" applyFont="1" applyBorder="1" applyAlignment="1">
      <alignment horizontal="center" vertical="center"/>
    </xf>
    <xf numFmtId="0" fontId="58" fillId="0" borderId="26" xfId="69" applyFont="1" applyBorder="1" applyAlignment="1">
      <alignment horizontal="center" vertical="center"/>
    </xf>
    <xf numFmtId="0" fontId="58" fillId="0" borderId="24" xfId="69" applyFont="1" applyBorder="1" applyAlignment="1">
      <alignment horizontal="center" vertical="center"/>
    </xf>
    <xf numFmtId="0" fontId="58" fillId="0" borderId="20" xfId="69" applyFont="1" applyBorder="1" applyAlignment="1">
      <alignment horizontal="center" vertical="center"/>
    </xf>
    <xf numFmtId="0" fontId="58" fillId="0" borderId="29" xfId="69" applyFont="1" applyBorder="1" applyAlignment="1">
      <alignment horizontal="center" vertical="center"/>
    </xf>
    <xf numFmtId="0" fontId="58" fillId="0" borderId="25" xfId="69" applyFont="1" applyBorder="1" applyAlignment="1">
      <alignment horizontal="center" vertical="center"/>
    </xf>
    <xf numFmtId="0" fontId="58" fillId="0" borderId="21" xfId="69" applyFont="1" applyBorder="1" applyAlignment="1">
      <alignment horizontal="center" vertical="center"/>
    </xf>
    <xf numFmtId="189" fontId="58" fillId="0" borderId="10" xfId="69" applyNumberFormat="1" applyFont="1" applyBorder="1" applyAlignment="1">
      <alignment horizontal="center" vertical="center"/>
    </xf>
    <xf numFmtId="189" fontId="58" fillId="0" borderId="11" xfId="69" applyNumberFormat="1" applyFont="1" applyBorder="1" applyAlignment="1">
      <alignment horizontal="center" vertical="center"/>
    </xf>
    <xf numFmtId="0" fontId="58" fillId="0" borderId="10" xfId="69" applyFont="1" applyBorder="1" applyAlignment="1">
      <alignment horizontal="center" vertical="center"/>
    </xf>
    <xf numFmtId="0" fontId="58" fillId="0" borderId="11" xfId="69" applyFont="1" applyBorder="1" applyAlignment="1">
      <alignment horizontal="center" vertical="center"/>
    </xf>
    <xf numFmtId="0" fontId="58" fillId="26" borderId="27" xfId="70" applyFont="1" applyFill="1" applyBorder="1" applyAlignment="1">
      <alignment horizontal="center"/>
    </xf>
    <xf numFmtId="0" fontId="58" fillId="26" borderId="35" xfId="70" applyFont="1" applyFill="1" applyBorder="1" applyAlignment="1">
      <alignment horizontal="center"/>
    </xf>
    <xf numFmtId="0" fontId="58" fillId="26" borderId="28" xfId="70" applyFont="1" applyFill="1" applyBorder="1" applyAlignment="1">
      <alignment horizontal="center"/>
    </xf>
    <xf numFmtId="2" fontId="66" fillId="26" borderId="27" xfId="93" applyNumberFormat="1" applyFont="1" applyFill="1" applyBorder="1" applyAlignment="1">
      <alignment horizontal="center" vertical="center"/>
    </xf>
    <xf numFmtId="2" fontId="66" fillId="26" borderId="35" xfId="93" applyNumberFormat="1" applyFont="1" applyFill="1" applyBorder="1" applyAlignment="1">
      <alignment horizontal="center" vertical="center"/>
    </xf>
    <xf numFmtId="2" fontId="66" fillId="26" borderId="28" xfId="93" applyNumberFormat="1" applyFont="1" applyFill="1" applyBorder="1" applyAlignment="1">
      <alignment horizontal="center" vertical="center"/>
    </xf>
    <xf numFmtId="0" fontId="58" fillId="0" borderId="27" xfId="69" applyFont="1" applyBorder="1" applyAlignment="1">
      <alignment horizontal="center" vertical="center"/>
    </xf>
    <xf numFmtId="0" fontId="58" fillId="0" borderId="28" xfId="69" applyFont="1" applyBorder="1" applyAlignment="1">
      <alignment horizontal="center" vertical="center"/>
    </xf>
    <xf numFmtId="0" fontId="58" fillId="26" borderId="27" xfId="69" applyFont="1" applyFill="1" applyBorder="1" applyAlignment="1">
      <alignment horizontal="center" vertical="center"/>
    </xf>
    <xf numFmtId="0" fontId="58" fillId="26" borderId="35" xfId="69" applyFont="1" applyFill="1" applyBorder="1" applyAlignment="1">
      <alignment horizontal="center" vertical="center"/>
    </xf>
    <xf numFmtId="0" fontId="58" fillId="26" borderId="28" xfId="69" applyFont="1" applyFill="1" applyBorder="1" applyAlignment="1">
      <alignment horizontal="center" vertical="center"/>
    </xf>
    <xf numFmtId="189" fontId="58" fillId="0" borderId="27" xfId="69" applyNumberFormat="1" applyFont="1" applyBorder="1" applyAlignment="1">
      <alignment horizontal="center" vertical="center"/>
    </xf>
    <xf numFmtId="189" fontId="58" fillId="0" borderId="28" xfId="69" applyNumberFormat="1" applyFont="1" applyBorder="1" applyAlignment="1">
      <alignment horizontal="center" vertical="center"/>
    </xf>
    <xf numFmtId="0" fontId="58" fillId="26" borderId="27" xfId="70" applyFont="1" applyFill="1" applyBorder="1" applyAlignment="1">
      <alignment horizontal="center" vertical="center"/>
    </xf>
    <xf numFmtId="0" fontId="58" fillId="26" borderId="35" xfId="70" applyFont="1" applyFill="1" applyBorder="1" applyAlignment="1">
      <alignment horizontal="center" vertical="center"/>
    </xf>
    <xf numFmtId="0" fontId="58" fillId="26" borderId="28" xfId="70" applyFont="1" applyFill="1" applyBorder="1" applyAlignment="1">
      <alignment horizontal="center" vertical="center"/>
    </xf>
    <xf numFmtId="0" fontId="48" fillId="0" borderId="0" xfId="74" applyFont="1" applyFill="1" applyAlignment="1">
      <alignment vertical="center"/>
    </xf>
    <xf numFmtId="0" fontId="47" fillId="0" borderId="0" xfId="74" applyFont="1" applyFill="1" applyAlignment="1">
      <alignment horizontal="left" vertical="center"/>
    </xf>
    <xf numFmtId="49" fontId="47" fillId="0" borderId="33" xfId="99" applyNumberFormat="1" applyFont="1" applyFill="1" applyBorder="1" applyAlignment="1">
      <alignment horizontal="left" vertical="center" wrapText="1"/>
    </xf>
    <xf numFmtId="49" fontId="47" fillId="0" borderId="34" xfId="99" applyNumberFormat="1" applyFont="1" applyFill="1" applyBorder="1" applyAlignment="1">
      <alignment horizontal="left" vertical="center" wrapText="1"/>
    </xf>
    <xf numFmtId="0" fontId="48" fillId="0" borderId="10" xfId="69" applyFont="1" applyFill="1" applyBorder="1" applyAlignment="1">
      <alignment horizontal="center" vertical="center"/>
    </xf>
    <xf numFmtId="0" fontId="48" fillId="0" borderId="11" xfId="69" applyFont="1" applyFill="1" applyBorder="1" applyAlignment="1">
      <alignment horizontal="center" vertical="center"/>
    </xf>
    <xf numFmtId="0" fontId="48" fillId="0" borderId="26" xfId="69" applyFont="1" applyFill="1" applyBorder="1" applyAlignment="1">
      <alignment horizontal="center" vertical="center"/>
    </xf>
    <xf numFmtId="0" fontId="48" fillId="0" borderId="24" xfId="69" applyFont="1" applyFill="1" applyBorder="1" applyAlignment="1">
      <alignment horizontal="center" vertical="center"/>
    </xf>
    <xf numFmtId="0" fontId="48" fillId="0" borderId="20" xfId="69" applyFont="1" applyFill="1" applyBorder="1" applyAlignment="1">
      <alignment horizontal="center" vertical="center"/>
    </xf>
    <xf numFmtId="0" fontId="48" fillId="0" borderId="29" xfId="69" applyFont="1" applyFill="1" applyBorder="1" applyAlignment="1">
      <alignment horizontal="center" vertical="center"/>
    </xf>
    <xf numFmtId="0" fontId="48" fillId="0" borderId="25" xfId="69" applyFont="1" applyFill="1" applyBorder="1" applyAlignment="1">
      <alignment horizontal="center" vertical="center"/>
    </xf>
    <xf numFmtId="0" fontId="48" fillId="0" borderId="21" xfId="69" applyFont="1" applyFill="1" applyBorder="1" applyAlignment="1">
      <alignment horizontal="center" vertical="center"/>
    </xf>
    <xf numFmtId="189" fontId="48" fillId="0" borderId="10" xfId="69" applyNumberFormat="1" applyFont="1" applyFill="1" applyBorder="1" applyAlignment="1">
      <alignment horizontal="center" vertical="center"/>
    </xf>
    <xf numFmtId="189" fontId="48" fillId="0" borderId="11" xfId="69" applyNumberFormat="1" applyFont="1" applyFill="1" applyBorder="1" applyAlignment="1">
      <alignment horizontal="center" vertical="center"/>
    </xf>
    <xf numFmtId="0" fontId="48" fillId="0" borderId="27" xfId="69" applyFont="1" applyFill="1" applyBorder="1" applyAlignment="1">
      <alignment horizontal="center" vertical="center"/>
    </xf>
    <xf numFmtId="0" fontId="48" fillId="0" borderId="28" xfId="69" applyFont="1" applyFill="1" applyBorder="1" applyAlignment="1">
      <alignment horizontal="center" vertical="center"/>
    </xf>
    <xf numFmtId="49" fontId="47" fillId="0" borderId="18" xfId="99" applyNumberFormat="1" applyFont="1" applyFill="1" applyBorder="1" applyAlignment="1">
      <alignment horizontal="left" vertical="center" wrapText="1"/>
    </xf>
    <xf numFmtId="49" fontId="47" fillId="0" borderId="16" xfId="99" applyNumberFormat="1" applyFont="1" applyFill="1" applyBorder="1" applyAlignment="1">
      <alignment horizontal="left" vertical="center" wrapText="1"/>
    </xf>
    <xf numFmtId="49" fontId="47" fillId="0" borderId="17" xfId="99" applyNumberFormat="1" applyFont="1" applyFill="1" applyBorder="1" applyAlignment="1">
      <alignment horizontal="left" vertical="center" wrapText="1"/>
    </xf>
    <xf numFmtId="49" fontId="47" fillId="0" borderId="40" xfId="99" applyNumberFormat="1" applyFont="1" applyFill="1" applyBorder="1" applyAlignment="1">
      <alignment horizontal="left" vertical="center" wrapText="1"/>
    </xf>
    <xf numFmtId="49" fontId="47" fillId="0" borderId="39" xfId="99" applyNumberFormat="1" applyFont="1" applyFill="1" applyBorder="1" applyAlignment="1">
      <alignment horizontal="left" vertical="center" wrapText="1"/>
    </xf>
    <xf numFmtId="49" fontId="47" fillId="0" borderId="43" xfId="99" applyNumberFormat="1" applyFont="1" applyFill="1" applyBorder="1" applyAlignment="1">
      <alignment horizontal="left" vertical="center" wrapText="1"/>
    </xf>
    <xf numFmtId="49" fontId="47" fillId="0" borderId="44" xfId="99" applyNumberFormat="1" applyFont="1" applyFill="1" applyBorder="1" applyAlignment="1">
      <alignment horizontal="left" vertical="center" wrapText="1"/>
    </xf>
    <xf numFmtId="49" fontId="47" fillId="0" borderId="38" xfId="99" applyNumberFormat="1" applyFont="1" applyFill="1" applyBorder="1" applyAlignment="1">
      <alignment horizontal="left" vertical="center" wrapText="1"/>
    </xf>
    <xf numFmtId="49" fontId="47" fillId="0" borderId="42" xfId="99" applyNumberFormat="1" applyFont="1" applyFill="1" applyBorder="1" applyAlignment="1">
      <alignment horizontal="left" vertical="center" wrapText="1"/>
    </xf>
    <xf numFmtId="189" fontId="48" fillId="0" borderId="27" xfId="69" applyNumberFormat="1" applyFont="1" applyFill="1" applyBorder="1" applyAlignment="1">
      <alignment horizontal="center" vertical="center"/>
    </xf>
    <xf numFmtId="189" fontId="48" fillId="0" borderId="28" xfId="69" applyNumberFormat="1" applyFont="1" applyFill="1" applyBorder="1" applyAlignment="1">
      <alignment horizontal="center" vertical="center"/>
    </xf>
    <xf numFmtId="0" fontId="48" fillId="28" borderId="27" xfId="69" applyFont="1" applyFill="1" applyBorder="1" applyAlignment="1">
      <alignment horizontal="center" vertical="center"/>
    </xf>
    <xf numFmtId="0" fontId="48" fillId="28" borderId="35" xfId="69" applyFont="1" applyFill="1" applyBorder="1" applyAlignment="1">
      <alignment horizontal="center" vertical="center"/>
    </xf>
    <xf numFmtId="0" fontId="48" fillId="28" borderId="28" xfId="69" applyFont="1" applyFill="1" applyBorder="1" applyAlignment="1">
      <alignment horizontal="center" vertical="center"/>
    </xf>
    <xf numFmtId="43" fontId="48" fillId="26" borderId="27" xfId="30" applyFont="1" applyFill="1" applyBorder="1" applyAlignment="1">
      <alignment horizontal="center"/>
    </xf>
    <xf numFmtId="43" fontId="48" fillId="26" borderId="35" xfId="30" applyFont="1" applyFill="1" applyBorder="1" applyAlignment="1">
      <alignment horizontal="center"/>
    </xf>
    <xf numFmtId="49" fontId="48" fillId="0" borderId="26" xfId="99" applyNumberFormat="1" applyFont="1" applyFill="1" applyBorder="1" applyAlignment="1">
      <alignment horizontal="left" vertical="center" wrapText="1"/>
    </xf>
    <xf numFmtId="49" fontId="48" fillId="0" borderId="24" xfId="99" applyNumberFormat="1" applyFont="1" applyFill="1" applyBorder="1" applyAlignment="1">
      <alignment horizontal="left" vertical="center" wrapText="1"/>
    </xf>
    <xf numFmtId="49" fontId="48" fillId="0" borderId="20" xfId="99" applyNumberFormat="1" applyFont="1" applyFill="1" applyBorder="1" applyAlignment="1">
      <alignment horizontal="left" vertical="center" wrapText="1"/>
    </xf>
    <xf numFmtId="49" fontId="48" fillId="0" borderId="40" xfId="99" applyNumberFormat="1" applyFont="1" applyFill="1" applyBorder="1" applyAlignment="1">
      <alignment horizontal="left" vertical="center" wrapText="1"/>
    </xf>
    <xf numFmtId="49" fontId="48" fillId="0" borderId="39" xfId="99" applyNumberFormat="1" applyFont="1" applyFill="1" applyBorder="1" applyAlignment="1">
      <alignment horizontal="left" vertical="center" wrapText="1"/>
    </xf>
    <xf numFmtId="49" fontId="48" fillId="0" borderId="43" xfId="99" applyNumberFormat="1" applyFont="1" applyFill="1" applyBorder="1" applyAlignment="1">
      <alignment horizontal="left" vertical="center" wrapText="1"/>
    </xf>
    <xf numFmtId="49" fontId="48" fillId="0" borderId="13" xfId="99" applyNumberFormat="1" applyFont="1" applyFill="1" applyBorder="1" applyAlignment="1">
      <alignment horizontal="left" vertical="center" wrapText="1"/>
    </xf>
    <xf numFmtId="49" fontId="48" fillId="0" borderId="14" xfId="99" applyNumberFormat="1" applyFont="1" applyFill="1" applyBorder="1" applyAlignment="1">
      <alignment horizontal="left" vertical="center" wrapText="1"/>
    </xf>
    <xf numFmtId="0" fontId="43" fillId="0" borderId="0" xfId="106" applyFont="1" applyAlignment="1">
      <alignment vertical="center"/>
    </xf>
    <xf numFmtId="0" fontId="44" fillId="0" borderId="0" xfId="106" applyFont="1"/>
    <xf numFmtId="0" fontId="45" fillId="0" borderId="0" xfId="106" applyFont="1" applyAlignment="1">
      <alignment horizontal="left"/>
    </xf>
    <xf numFmtId="0" fontId="46" fillId="0" borderId="0" xfId="106" applyFont="1"/>
    <xf numFmtId="0" fontId="48" fillId="0" borderId="22" xfId="69" applyFont="1" applyBorder="1" applyAlignment="1">
      <alignment horizontal="center" vertical="center"/>
    </xf>
    <xf numFmtId="0" fontId="48" fillId="0" borderId="30" xfId="91" applyFont="1" applyBorder="1" applyAlignment="1">
      <alignment horizontal="center" vertical="center"/>
    </xf>
    <xf numFmtId="0" fontId="48" fillId="0" borderId="73" xfId="69" applyFont="1" applyBorder="1" applyAlignment="1">
      <alignment horizontal="center" vertical="center"/>
    </xf>
    <xf numFmtId="0" fontId="48" fillId="0" borderId="0" xfId="69" applyFont="1" applyAlignment="1">
      <alignment horizontal="center" vertical="center"/>
    </xf>
    <xf numFmtId="0" fontId="48" fillId="0" borderId="46" xfId="69" applyFont="1" applyBorder="1" applyAlignment="1">
      <alignment horizontal="center" vertical="center"/>
    </xf>
    <xf numFmtId="189" fontId="48" fillId="0" borderId="22" xfId="69" applyNumberFormat="1" applyFont="1" applyBorder="1" applyAlignment="1">
      <alignment horizontal="center" vertical="center"/>
    </xf>
  </cellXfs>
  <cellStyles count="138">
    <cellStyle name="0,0_x000a__x000a_NA_x000a__x000a_" xfId="1" xr:uid="{00000000-0005-0000-0000-000000000000}"/>
    <cellStyle name="0,0_x000d__x000a_NA_x000d__x000a_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40% - Accent1" xfId="9" xr:uid="{00000000-0005-0000-0000-000008000000}"/>
    <cellStyle name="40% - Accent2" xfId="10" xr:uid="{00000000-0005-0000-0000-000009000000}"/>
    <cellStyle name="40% - Accent3" xfId="11" xr:uid="{00000000-0005-0000-0000-00000A000000}"/>
    <cellStyle name="40% - Accent4" xfId="12" xr:uid="{00000000-0005-0000-0000-00000B000000}"/>
    <cellStyle name="40% - Accent5" xfId="13" xr:uid="{00000000-0005-0000-0000-00000C000000}"/>
    <cellStyle name="40% - Accent6" xfId="14" xr:uid="{00000000-0005-0000-0000-00000D000000}"/>
    <cellStyle name="60% - Accent1" xfId="15" xr:uid="{00000000-0005-0000-0000-00000E000000}"/>
    <cellStyle name="60% - Accent2" xfId="16" xr:uid="{00000000-0005-0000-0000-00000F000000}"/>
    <cellStyle name="60% - Accent3" xfId="17" xr:uid="{00000000-0005-0000-0000-000010000000}"/>
    <cellStyle name="60% - Accent4" xfId="18" xr:uid="{00000000-0005-0000-0000-000011000000}"/>
    <cellStyle name="60% - Accent5" xfId="19" xr:uid="{00000000-0005-0000-0000-000012000000}"/>
    <cellStyle name="60% - Accent6" xfId="20" xr:uid="{00000000-0005-0000-0000-000013000000}"/>
    <cellStyle name="Accent1" xfId="21" xr:uid="{00000000-0005-0000-0000-000014000000}"/>
    <cellStyle name="Accent2" xfId="22" xr:uid="{00000000-0005-0000-0000-000015000000}"/>
    <cellStyle name="Accent3" xfId="23" xr:uid="{00000000-0005-0000-0000-000016000000}"/>
    <cellStyle name="Accent4" xfId="24" xr:uid="{00000000-0005-0000-0000-000017000000}"/>
    <cellStyle name="Accent5" xfId="25" xr:uid="{00000000-0005-0000-0000-000018000000}"/>
    <cellStyle name="Accent6" xfId="26" xr:uid="{00000000-0005-0000-0000-000019000000}"/>
    <cellStyle name="Bad" xfId="27" xr:uid="{00000000-0005-0000-0000-00001A000000}"/>
    <cellStyle name="Calculation" xfId="28" xr:uid="{00000000-0005-0000-0000-00001B000000}"/>
    <cellStyle name="Check Cell" xfId="29" xr:uid="{00000000-0005-0000-0000-00001C000000}"/>
    <cellStyle name="Comma" xfId="30" builtinId="3"/>
    <cellStyle name="Comma [0]_งานสุขาภิบาล 2" xfId="134" xr:uid="{00000000-0005-0000-0000-00001E000000}"/>
    <cellStyle name="Comma 2" xfId="31" xr:uid="{00000000-0005-0000-0000-00001F000000}"/>
    <cellStyle name="Comma 2 2" xfId="121" xr:uid="{00000000-0005-0000-0000-000020000000}"/>
    <cellStyle name="Comma 2 3 4" xfId="101" xr:uid="{00000000-0005-0000-0000-000021000000}"/>
    <cellStyle name="Comma 3" xfId="120" xr:uid="{00000000-0005-0000-0000-000022000000}"/>
    <cellStyle name="Comma 4" xfId="129" xr:uid="{00000000-0005-0000-0000-000023000000}"/>
    <cellStyle name="Comma_Take Off Members 002 2" xfId="110" xr:uid="{00000000-0005-0000-0000-000024000000}"/>
    <cellStyle name="Currency 2" xfId="122" xr:uid="{00000000-0005-0000-0000-000025000000}"/>
    <cellStyle name="Explanatory Text" xfId="32" xr:uid="{00000000-0005-0000-0000-000026000000}"/>
    <cellStyle name="Good" xfId="33" xr:uid="{00000000-0005-0000-0000-000027000000}"/>
    <cellStyle name="Heading 1" xfId="34" xr:uid="{00000000-0005-0000-0000-000028000000}"/>
    <cellStyle name="Heading 2" xfId="35" xr:uid="{00000000-0005-0000-0000-000029000000}"/>
    <cellStyle name="Heading 3" xfId="36" xr:uid="{00000000-0005-0000-0000-00002A000000}"/>
    <cellStyle name="Heading 4" xfId="37" xr:uid="{00000000-0005-0000-0000-00002B000000}"/>
    <cellStyle name="Input" xfId="38" xr:uid="{00000000-0005-0000-0000-00002C000000}"/>
    <cellStyle name="Linked Cell" xfId="39" xr:uid="{00000000-0005-0000-0000-00002D000000}"/>
    <cellStyle name="Neutral" xfId="40" xr:uid="{00000000-0005-0000-0000-00002E000000}"/>
    <cellStyle name="Normal" xfId="0" builtinId="0"/>
    <cellStyle name="Normal 10" xfId="41" xr:uid="{00000000-0005-0000-0000-000030000000}"/>
    <cellStyle name="Normal 2" xfId="42" xr:uid="{00000000-0005-0000-0000-000031000000}"/>
    <cellStyle name="Normal 2 2" xfId="100" xr:uid="{00000000-0005-0000-0000-000032000000}"/>
    <cellStyle name="Normal 2 3" xfId="105" xr:uid="{00000000-0005-0000-0000-000033000000}"/>
    <cellStyle name="Normal 2 3 2" xfId="115" xr:uid="{00000000-0005-0000-0000-000034000000}"/>
    <cellStyle name="Normal 2 3 3" xfId="108" xr:uid="{00000000-0005-0000-0000-000035000000}"/>
    <cellStyle name="Normal 2 3 3 2" xfId="114" xr:uid="{00000000-0005-0000-0000-000036000000}"/>
    <cellStyle name="Normal 2 3 3 2 2" xfId="135" xr:uid="{00000000-0005-0000-0000-000037000000}"/>
    <cellStyle name="Normal 2 4" xfId="109" xr:uid="{00000000-0005-0000-0000-000038000000}"/>
    <cellStyle name="Normal 2 4 2" xfId="116" xr:uid="{00000000-0005-0000-0000-000039000000}"/>
    <cellStyle name="Normal 2 4 3" xfId="118" xr:uid="{00000000-0005-0000-0000-00003A000000}"/>
    <cellStyle name="Normal 2 4 3 2" xfId="136" xr:uid="{00000000-0005-0000-0000-00003B000000}"/>
    <cellStyle name="Normal 2 4 3 3" xfId="137" xr:uid="{00000000-0005-0000-0000-00003C000000}"/>
    <cellStyle name="Normal 2 5" xfId="123" xr:uid="{00000000-0005-0000-0000-00003D000000}"/>
    <cellStyle name="Normal 3" xfId="43" xr:uid="{00000000-0005-0000-0000-00003E000000}"/>
    <cellStyle name="Normal 3 2" xfId="124" xr:uid="{00000000-0005-0000-0000-00003F000000}"/>
    <cellStyle name="Normal 4" xfId="44" xr:uid="{00000000-0005-0000-0000-000040000000}"/>
    <cellStyle name="Normal 4 2" xfId="117" xr:uid="{00000000-0005-0000-0000-000041000000}"/>
    <cellStyle name="Normal 5" xfId="45" xr:uid="{00000000-0005-0000-0000-000042000000}"/>
    <cellStyle name="Normal 6" xfId="46" xr:uid="{00000000-0005-0000-0000-000043000000}"/>
    <cellStyle name="Normal 7" xfId="128" xr:uid="{00000000-0005-0000-0000-000044000000}"/>
    <cellStyle name="Normal_Boq._อพาร์ทเม้น 5 ชั้น_rev. 2" xfId="99" xr:uid="{00000000-0005-0000-0000-000045000000}"/>
    <cellStyle name="Normal_แบบฟอร์มประมาณราคา" xfId="47" xr:uid="{00000000-0005-0000-0000-000046000000}"/>
    <cellStyle name="Note" xfId="48" xr:uid="{00000000-0005-0000-0000-000047000000}"/>
    <cellStyle name="Output" xfId="49" xr:uid="{00000000-0005-0000-0000-000048000000}"/>
    <cellStyle name="Percent 2" xfId="119" xr:uid="{00000000-0005-0000-0000-000049000000}"/>
    <cellStyle name="Title" xfId="50" xr:uid="{00000000-0005-0000-0000-00004A000000}"/>
    <cellStyle name="Total" xfId="51" xr:uid="{00000000-0005-0000-0000-00004B000000}"/>
    <cellStyle name="Warning Text" xfId="52" xr:uid="{00000000-0005-0000-0000-00004C000000}"/>
    <cellStyle name="เครื่องหมายจุลภาค 2" xfId="53" xr:uid="{00000000-0005-0000-0000-00004D000000}"/>
    <cellStyle name="เครื่องหมายจุลภาค 2 2" xfId="54" xr:uid="{00000000-0005-0000-0000-00004E000000}"/>
    <cellStyle name="เครื่องหมายจุลภาค 2 2 2" xfId="102" xr:uid="{00000000-0005-0000-0000-00004F000000}"/>
    <cellStyle name="เครื่องหมายจุลภาค 2 2 3" xfId="126" xr:uid="{00000000-0005-0000-0000-000050000000}"/>
    <cellStyle name="เครื่องหมายจุลภาค 2 3" xfId="55" xr:uid="{00000000-0005-0000-0000-000051000000}"/>
    <cellStyle name="เครื่องหมายจุลภาค 2 3 2" xfId="127" xr:uid="{00000000-0005-0000-0000-000052000000}"/>
    <cellStyle name="เครื่องหมายจุลภาค 2 4" xfId="125" xr:uid="{00000000-0005-0000-0000-000053000000}"/>
    <cellStyle name="เครื่องหมายจุลภาค 3" xfId="56" xr:uid="{00000000-0005-0000-0000-000054000000}"/>
    <cellStyle name="เครื่องหมายจุลภาค 3 2" xfId="57" xr:uid="{00000000-0005-0000-0000-000055000000}"/>
    <cellStyle name="เครื่องหมายจุลภาค 3 2 2" xfId="58" xr:uid="{00000000-0005-0000-0000-000056000000}"/>
    <cellStyle name="เครื่องหมายจุลภาค 4" xfId="59" xr:uid="{00000000-0005-0000-0000-000057000000}"/>
    <cellStyle name="เครื่องหมายจุลภาค 4 2" xfId="60" xr:uid="{00000000-0005-0000-0000-000058000000}"/>
    <cellStyle name="เครื่องหมายจุลภาค 5" xfId="61" xr:uid="{00000000-0005-0000-0000-000059000000}"/>
    <cellStyle name="เครื่องหมายจุลภาค 5 2" xfId="103" xr:uid="{00000000-0005-0000-0000-00005A000000}"/>
    <cellStyle name="เครื่องหมายจุลภาค 6" xfId="62" xr:uid="{00000000-0005-0000-0000-00005B000000}"/>
    <cellStyle name="เครื่องหมายจุลภาค 7" xfId="63" xr:uid="{00000000-0005-0000-0000-00005C000000}"/>
    <cellStyle name="เครื่องหมายจุลภาค 8" xfId="64" xr:uid="{00000000-0005-0000-0000-00005D000000}"/>
    <cellStyle name="เครื่องหมายจุลภาค 9" xfId="65" xr:uid="{00000000-0005-0000-0000-00005E000000}"/>
    <cellStyle name="เครื่องหมายจุลภาค 9 2" xfId="66" xr:uid="{00000000-0005-0000-0000-00005F000000}"/>
    <cellStyle name="เครื่องหมายจุลภาค_ประมาณราคาอาคารการเรียนรู้_มก.18.01.49" xfId="132" xr:uid="{00000000-0005-0000-0000-000060000000}"/>
    <cellStyle name="เครื่องหมายจุลภาค_ราคาโครงสร้างมนุษย์ศาสตร์" xfId="131" xr:uid="{00000000-0005-0000-0000-000061000000}"/>
    <cellStyle name="ปกติ 2" xfId="68" xr:uid="{00000000-0005-0000-0000-000062000000}"/>
    <cellStyle name="ปกติ 2 2" xfId="69" xr:uid="{00000000-0005-0000-0000-000063000000}"/>
    <cellStyle name="ปกติ 2 2 2" xfId="70" xr:uid="{00000000-0005-0000-0000-000064000000}"/>
    <cellStyle name="ปกติ 2 2_ALL" xfId="71" xr:uid="{00000000-0005-0000-0000-000065000000}"/>
    <cellStyle name="ปกติ 2_ALL" xfId="72" xr:uid="{00000000-0005-0000-0000-000066000000}"/>
    <cellStyle name="ปกติ 3" xfId="73" xr:uid="{00000000-0005-0000-0000-000067000000}"/>
    <cellStyle name="ปกติ 3 2" xfId="74" xr:uid="{00000000-0005-0000-0000-000068000000}"/>
    <cellStyle name="ปกติ 3 3" xfId="75" xr:uid="{00000000-0005-0000-0000-000069000000}"/>
    <cellStyle name="ปกติ 3_ALL" xfId="76" xr:uid="{00000000-0005-0000-0000-00006A000000}"/>
    <cellStyle name="ปกติ 4" xfId="77" xr:uid="{00000000-0005-0000-0000-00006B000000}"/>
    <cellStyle name="ปกติ 4 2" xfId="78" xr:uid="{00000000-0005-0000-0000-00006C000000}"/>
    <cellStyle name="ปกติ 4_ALL" xfId="79" xr:uid="{00000000-0005-0000-0000-00006D000000}"/>
    <cellStyle name="ปกติ 5" xfId="80" xr:uid="{00000000-0005-0000-0000-00006E000000}"/>
    <cellStyle name="ปกติ 5 2" xfId="81" xr:uid="{00000000-0005-0000-0000-00006F000000}"/>
    <cellStyle name="ปกติ 5 2 2" xfId="82" xr:uid="{00000000-0005-0000-0000-000070000000}"/>
    <cellStyle name="ปกติ 5 2 3" xfId="112" xr:uid="{00000000-0005-0000-0000-000071000000}"/>
    <cellStyle name="ปกติ 5 3" xfId="83" xr:uid="{00000000-0005-0000-0000-000072000000}"/>
    <cellStyle name="ปกติ 5 4" xfId="107" xr:uid="{00000000-0005-0000-0000-000073000000}"/>
    <cellStyle name="ปกติ 5_โครงสร้าง" xfId="84" xr:uid="{00000000-0005-0000-0000-000074000000}"/>
    <cellStyle name="ปกติ 6" xfId="85" xr:uid="{00000000-0005-0000-0000-000075000000}"/>
    <cellStyle name="ปกติ 7" xfId="86" xr:uid="{00000000-0005-0000-0000-000076000000}"/>
    <cellStyle name="ปกติ 7 2" xfId="87" xr:uid="{00000000-0005-0000-0000-000077000000}"/>
    <cellStyle name="ปกติ 7_โครงสร้าง" xfId="88" xr:uid="{00000000-0005-0000-0000-000078000000}"/>
    <cellStyle name="ปกติ 8" xfId="106" xr:uid="{00000000-0005-0000-0000-000079000000}"/>
    <cellStyle name="ปกติ 9" xfId="113" xr:uid="{00000000-0005-0000-0000-00007A000000}"/>
    <cellStyle name="ปกติ_BOQ_EE" xfId="89" xr:uid="{00000000-0005-0000-0000-00007B000000}"/>
    <cellStyle name="ปกติ_BOQUBOLโครงสร้าง" xfId="90" xr:uid="{00000000-0005-0000-0000-00007C000000}"/>
    <cellStyle name="ปกติ_E431418E 2 2" xfId="104" xr:uid="{00000000-0005-0000-0000-00007D000000}"/>
    <cellStyle name="ปกติ_ประมาณราคาอาคารการเรียนรู้_มก.18.01.49" xfId="133" xr:uid="{00000000-0005-0000-0000-00007E000000}"/>
    <cellStyle name="ปกติ_ราคากลาง1" xfId="91" xr:uid="{00000000-0005-0000-0000-00007F000000}"/>
    <cellStyle name="ปกติ_ราคากลางสถาปัตย์ 2" xfId="92" xr:uid="{00000000-0005-0000-0000-000080000000}"/>
    <cellStyle name="ปกติ_ราคากลางสถาปัตย์ 2 2" xfId="93" xr:uid="{00000000-0005-0000-0000-000081000000}"/>
    <cellStyle name="ปกติ_ราคากลางสถาปัตย์ 3" xfId="94" xr:uid="{00000000-0005-0000-0000-000082000000}"/>
    <cellStyle name="ปกติ_ราคากลางสถาปัตย์_โครงสร้างนิด้า 10-10-51_1" xfId="111" xr:uid="{00000000-0005-0000-0000-000083000000}"/>
    <cellStyle name="ปกติ_ราคาโครงสร้างมนุษย์ศาสตร์" xfId="130" xr:uid="{00000000-0005-0000-0000-000084000000}"/>
    <cellStyle name="ปกติ_สุขาภิบาล" xfId="95" xr:uid="{00000000-0005-0000-0000-000085000000}"/>
    <cellStyle name="เปอร์เซ็นต์ 2" xfId="67" xr:uid="{00000000-0005-0000-0000-000086000000}"/>
    <cellStyle name="ลักษณะ 1" xfId="96" xr:uid="{00000000-0005-0000-0000-000087000000}"/>
    <cellStyle name="ลักษณะ 1 2" xfId="97" xr:uid="{00000000-0005-0000-0000-000088000000}"/>
    <cellStyle name="ลักษณะ 1_struc" xfId="98" xr:uid="{00000000-0005-0000-0000-000089000000}"/>
  </cellStyles>
  <dxfs count="0"/>
  <tableStyles count="0" defaultTableStyle="TableStyleMedium9" defaultPivotStyle="PivotStyleLight16"/>
  <colors>
    <mruColors>
      <color rgb="FF233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F05119-620C-4A9D-8478-04A81C66E151}"/>
            </a:ext>
          </a:extLst>
        </xdr:cNvPr>
        <xdr:cNvSpPr>
          <a:spLocks noChangeArrowheads="1"/>
        </xdr:cNvSpPr>
      </xdr:nvSpPr>
      <xdr:spPr bwMode="auto">
        <a:xfrm>
          <a:off x="428625" y="1362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C303D3E-2467-4502-953E-EC1062F54E36}"/>
            </a:ext>
          </a:extLst>
        </xdr:cNvPr>
        <xdr:cNvSpPr>
          <a:spLocks noChangeArrowheads="1"/>
        </xdr:cNvSpPr>
      </xdr:nvSpPr>
      <xdr:spPr bwMode="auto">
        <a:xfrm>
          <a:off x="428625" y="1666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C86DFB6D-5335-406E-B7FE-9503497B5ACD}"/>
            </a:ext>
          </a:extLst>
        </xdr:cNvPr>
        <xdr:cNvSpPr>
          <a:spLocks noChangeArrowheads="1"/>
        </xdr:cNvSpPr>
      </xdr:nvSpPr>
      <xdr:spPr bwMode="auto">
        <a:xfrm>
          <a:off x="428625" y="19716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B3D2E193-34C9-48DA-A461-315F0050116E}"/>
            </a:ext>
          </a:extLst>
        </xdr:cNvPr>
        <xdr:cNvSpPr>
          <a:spLocks noChangeArrowheads="1"/>
        </xdr:cNvSpPr>
      </xdr:nvSpPr>
      <xdr:spPr bwMode="auto">
        <a:xfrm>
          <a:off x="428625" y="25812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B85D738B-1817-4CD5-9FE0-3327CCD13429}"/>
            </a:ext>
          </a:extLst>
        </xdr:cNvPr>
        <xdr:cNvSpPr>
          <a:spLocks noChangeArrowheads="1"/>
        </xdr:cNvSpPr>
      </xdr:nvSpPr>
      <xdr:spPr bwMode="auto">
        <a:xfrm>
          <a:off x="428625" y="2886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65BDCC4B-1DAA-4E78-99BE-A43539642137}"/>
            </a:ext>
          </a:extLst>
        </xdr:cNvPr>
        <xdr:cNvSpPr>
          <a:spLocks noChangeArrowheads="1"/>
        </xdr:cNvSpPr>
      </xdr:nvSpPr>
      <xdr:spPr bwMode="auto">
        <a:xfrm>
          <a:off x="428625" y="3190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2A36F88-58E5-4814-B911-DF23C25AA335}"/>
            </a:ext>
          </a:extLst>
        </xdr:cNvPr>
        <xdr:cNvSpPr>
          <a:spLocks noChangeArrowheads="1"/>
        </xdr:cNvSpPr>
      </xdr:nvSpPr>
      <xdr:spPr bwMode="auto">
        <a:xfrm>
          <a:off x="428625" y="1362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C50AC0F5-DBA4-4A49-B11D-1A0EEB5A7250}"/>
            </a:ext>
          </a:extLst>
        </xdr:cNvPr>
        <xdr:cNvSpPr>
          <a:spLocks noChangeArrowheads="1"/>
        </xdr:cNvSpPr>
      </xdr:nvSpPr>
      <xdr:spPr bwMode="auto">
        <a:xfrm>
          <a:off x="428625" y="1666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9CEEF044-9B7E-446A-80E9-D8974FDD3CB8}"/>
            </a:ext>
          </a:extLst>
        </xdr:cNvPr>
        <xdr:cNvSpPr>
          <a:spLocks noChangeArrowheads="1"/>
        </xdr:cNvSpPr>
      </xdr:nvSpPr>
      <xdr:spPr bwMode="auto">
        <a:xfrm>
          <a:off x="428625" y="19716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336F91F6-D873-4145-B2C7-B7F14FE5426C}"/>
            </a:ext>
          </a:extLst>
        </xdr:cNvPr>
        <xdr:cNvSpPr>
          <a:spLocks noChangeArrowheads="1"/>
        </xdr:cNvSpPr>
      </xdr:nvSpPr>
      <xdr:spPr bwMode="auto">
        <a:xfrm>
          <a:off x="428625" y="25812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B275DD86-23F7-4D27-AC6D-80D61210CF84}"/>
            </a:ext>
          </a:extLst>
        </xdr:cNvPr>
        <xdr:cNvSpPr>
          <a:spLocks noChangeArrowheads="1"/>
        </xdr:cNvSpPr>
      </xdr:nvSpPr>
      <xdr:spPr bwMode="auto">
        <a:xfrm>
          <a:off x="428625" y="2886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EAC6ED09-4D86-46A4-86B1-7FD31B4F3AEF}"/>
            </a:ext>
          </a:extLst>
        </xdr:cNvPr>
        <xdr:cNvSpPr>
          <a:spLocks noChangeArrowheads="1"/>
        </xdr:cNvSpPr>
      </xdr:nvSpPr>
      <xdr:spPr bwMode="auto">
        <a:xfrm>
          <a:off x="428625" y="3190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17761" name="Rectangle 1">
          <a:extLst>
            <a:ext uri="{FF2B5EF4-FFF2-40B4-BE49-F238E27FC236}">
              <a16:creationId xmlns:a16="http://schemas.microsoft.com/office/drawing/2014/main" id="{D7ECDD3A-A5EF-4E52-81CF-D2FBA807192F}"/>
            </a:ext>
          </a:extLst>
        </xdr:cNvPr>
        <xdr:cNvSpPr>
          <a:spLocks noChangeArrowheads="1"/>
        </xdr:cNvSpPr>
      </xdr:nvSpPr>
      <xdr:spPr bwMode="auto">
        <a:xfrm>
          <a:off x="428625" y="1304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17762" name="Rectangle 9">
          <a:extLst>
            <a:ext uri="{FF2B5EF4-FFF2-40B4-BE49-F238E27FC236}">
              <a16:creationId xmlns:a16="http://schemas.microsoft.com/office/drawing/2014/main" id="{E177ABB1-E667-47F5-B521-110FCAFAEF57}"/>
            </a:ext>
          </a:extLst>
        </xdr:cNvPr>
        <xdr:cNvSpPr>
          <a:spLocks noChangeArrowheads="1"/>
        </xdr:cNvSpPr>
      </xdr:nvSpPr>
      <xdr:spPr bwMode="auto">
        <a:xfrm>
          <a:off x="428625" y="16097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17763" name="Rectangle 10">
          <a:extLst>
            <a:ext uri="{FF2B5EF4-FFF2-40B4-BE49-F238E27FC236}">
              <a16:creationId xmlns:a16="http://schemas.microsoft.com/office/drawing/2014/main" id="{0E30DC82-DF52-41B7-BDFD-52AFC5BBB17E}"/>
            </a:ext>
          </a:extLst>
        </xdr:cNvPr>
        <xdr:cNvSpPr>
          <a:spLocks noChangeArrowheads="1"/>
        </xdr:cNvSpPr>
      </xdr:nvSpPr>
      <xdr:spPr bwMode="auto">
        <a:xfrm>
          <a:off x="428625" y="19145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17764" name="Rectangle 11">
          <a:extLst>
            <a:ext uri="{FF2B5EF4-FFF2-40B4-BE49-F238E27FC236}">
              <a16:creationId xmlns:a16="http://schemas.microsoft.com/office/drawing/2014/main" id="{37D70F1E-864A-4571-BE54-3A10D0F20EF1}"/>
            </a:ext>
          </a:extLst>
        </xdr:cNvPr>
        <xdr:cNvSpPr>
          <a:spLocks noChangeArrowheads="1"/>
        </xdr:cNvSpPr>
      </xdr:nvSpPr>
      <xdr:spPr bwMode="auto">
        <a:xfrm>
          <a:off x="428625" y="25241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17765" name="Rectangle 12">
          <a:extLst>
            <a:ext uri="{FF2B5EF4-FFF2-40B4-BE49-F238E27FC236}">
              <a16:creationId xmlns:a16="http://schemas.microsoft.com/office/drawing/2014/main" id="{D96864D5-5494-408E-9560-02253EA209BD}"/>
            </a:ext>
          </a:extLst>
        </xdr:cNvPr>
        <xdr:cNvSpPr>
          <a:spLocks noChangeArrowheads="1"/>
        </xdr:cNvSpPr>
      </xdr:nvSpPr>
      <xdr:spPr bwMode="auto">
        <a:xfrm>
          <a:off x="428625" y="2828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17766" name="Rectangle 13">
          <a:extLst>
            <a:ext uri="{FF2B5EF4-FFF2-40B4-BE49-F238E27FC236}">
              <a16:creationId xmlns:a16="http://schemas.microsoft.com/office/drawing/2014/main" id="{70A4F7DC-8613-4BDE-8B44-20AE1D720F2C}"/>
            </a:ext>
          </a:extLst>
        </xdr:cNvPr>
        <xdr:cNvSpPr>
          <a:spLocks noChangeArrowheads="1"/>
        </xdr:cNvSpPr>
      </xdr:nvSpPr>
      <xdr:spPr bwMode="auto">
        <a:xfrm>
          <a:off x="428625" y="31337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17767" name="Rectangle 1">
          <a:extLst>
            <a:ext uri="{FF2B5EF4-FFF2-40B4-BE49-F238E27FC236}">
              <a16:creationId xmlns:a16="http://schemas.microsoft.com/office/drawing/2014/main" id="{F7712F02-89DB-4CCA-A19E-9A527CB4A1A4}"/>
            </a:ext>
          </a:extLst>
        </xdr:cNvPr>
        <xdr:cNvSpPr>
          <a:spLocks noChangeArrowheads="1"/>
        </xdr:cNvSpPr>
      </xdr:nvSpPr>
      <xdr:spPr bwMode="auto">
        <a:xfrm>
          <a:off x="428625" y="1304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17768" name="Rectangle 9">
          <a:extLst>
            <a:ext uri="{FF2B5EF4-FFF2-40B4-BE49-F238E27FC236}">
              <a16:creationId xmlns:a16="http://schemas.microsoft.com/office/drawing/2014/main" id="{C6F327C4-F114-46AC-A37F-462F822F9B0A}"/>
            </a:ext>
          </a:extLst>
        </xdr:cNvPr>
        <xdr:cNvSpPr>
          <a:spLocks noChangeArrowheads="1"/>
        </xdr:cNvSpPr>
      </xdr:nvSpPr>
      <xdr:spPr bwMode="auto">
        <a:xfrm>
          <a:off x="428625" y="16097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17769" name="Rectangle 10">
          <a:extLst>
            <a:ext uri="{FF2B5EF4-FFF2-40B4-BE49-F238E27FC236}">
              <a16:creationId xmlns:a16="http://schemas.microsoft.com/office/drawing/2014/main" id="{1A5323B0-4B60-4C86-AAC2-C23AB82706FC}"/>
            </a:ext>
          </a:extLst>
        </xdr:cNvPr>
        <xdr:cNvSpPr>
          <a:spLocks noChangeArrowheads="1"/>
        </xdr:cNvSpPr>
      </xdr:nvSpPr>
      <xdr:spPr bwMode="auto">
        <a:xfrm>
          <a:off x="428625" y="19145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17770" name="Rectangle 11">
          <a:extLst>
            <a:ext uri="{FF2B5EF4-FFF2-40B4-BE49-F238E27FC236}">
              <a16:creationId xmlns:a16="http://schemas.microsoft.com/office/drawing/2014/main" id="{944CAFF2-C6BD-40A3-867E-A629B7A1F369}"/>
            </a:ext>
          </a:extLst>
        </xdr:cNvPr>
        <xdr:cNvSpPr>
          <a:spLocks noChangeArrowheads="1"/>
        </xdr:cNvSpPr>
      </xdr:nvSpPr>
      <xdr:spPr bwMode="auto">
        <a:xfrm>
          <a:off x="428625" y="25241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17771" name="Rectangle 12">
          <a:extLst>
            <a:ext uri="{FF2B5EF4-FFF2-40B4-BE49-F238E27FC236}">
              <a16:creationId xmlns:a16="http://schemas.microsoft.com/office/drawing/2014/main" id="{58A34AC3-954A-4BF3-822B-E528FE8F3D1F}"/>
            </a:ext>
          </a:extLst>
        </xdr:cNvPr>
        <xdr:cNvSpPr>
          <a:spLocks noChangeArrowheads="1"/>
        </xdr:cNvSpPr>
      </xdr:nvSpPr>
      <xdr:spPr bwMode="auto">
        <a:xfrm>
          <a:off x="428625" y="2828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17772" name="Rectangle 13">
          <a:extLst>
            <a:ext uri="{FF2B5EF4-FFF2-40B4-BE49-F238E27FC236}">
              <a16:creationId xmlns:a16="http://schemas.microsoft.com/office/drawing/2014/main" id="{177CBFD5-DABE-425B-A9F1-328EFDC5D608}"/>
            </a:ext>
          </a:extLst>
        </xdr:cNvPr>
        <xdr:cNvSpPr>
          <a:spLocks noChangeArrowheads="1"/>
        </xdr:cNvSpPr>
      </xdr:nvSpPr>
      <xdr:spPr bwMode="auto">
        <a:xfrm>
          <a:off x="428625" y="31337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8625" y="13430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28625" y="16383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28625" y="19335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28625" y="25241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28625" y="28194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28625" y="31146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4</xdr:row>
      <xdr:rowOff>85725</xdr:rowOff>
    </xdr:from>
    <xdr:to>
      <xdr:col>0</xdr:col>
      <xdr:colOff>561975</xdr:colOff>
      <xdr:row>4</xdr:row>
      <xdr:rowOff>200025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28625" y="13430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5</xdr:row>
      <xdr:rowOff>85725</xdr:rowOff>
    </xdr:from>
    <xdr:to>
      <xdr:col>0</xdr:col>
      <xdr:colOff>561975</xdr:colOff>
      <xdr:row>5</xdr:row>
      <xdr:rowOff>200025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28625" y="16383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6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28625" y="19335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8</xdr:row>
      <xdr:rowOff>85725</xdr:rowOff>
    </xdr:from>
    <xdr:to>
      <xdr:col>0</xdr:col>
      <xdr:colOff>561975</xdr:colOff>
      <xdr:row>8</xdr:row>
      <xdr:rowOff>200025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28625" y="25241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9</xdr:row>
      <xdr:rowOff>85725</xdr:rowOff>
    </xdr:from>
    <xdr:to>
      <xdr:col>0</xdr:col>
      <xdr:colOff>561975</xdr:colOff>
      <xdr:row>9</xdr:row>
      <xdr:rowOff>200025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28625" y="28194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10</xdr:row>
      <xdr:rowOff>85725</xdr:rowOff>
    </xdr:from>
    <xdr:to>
      <xdr:col>0</xdr:col>
      <xdr:colOff>561975</xdr:colOff>
      <xdr:row>10</xdr:row>
      <xdr:rowOff>200025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28625" y="31146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123</xdr:row>
      <xdr:rowOff>19050</xdr:rowOff>
    </xdr:from>
    <xdr:to>
      <xdr:col>1</xdr:col>
      <xdr:colOff>695325</xdr:colOff>
      <xdr:row>123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4740CD-04EA-417E-A799-E913FBC9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13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123</xdr:row>
      <xdr:rowOff>19050</xdr:rowOff>
    </xdr:from>
    <xdr:to>
      <xdr:col>1</xdr:col>
      <xdr:colOff>695325</xdr:colOff>
      <xdr:row>123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9991D-602B-4ECC-A140-623A6FD5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13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123</xdr:row>
      <xdr:rowOff>19050</xdr:rowOff>
    </xdr:from>
    <xdr:to>
      <xdr:col>1</xdr:col>
      <xdr:colOff>695325</xdr:colOff>
      <xdr:row>123</xdr:row>
      <xdr:rowOff>28575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629C1AB-B86F-4EC3-8BB1-13FA6F5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13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124</xdr:row>
      <xdr:rowOff>19050</xdr:rowOff>
    </xdr:from>
    <xdr:to>
      <xdr:col>1</xdr:col>
      <xdr:colOff>695325</xdr:colOff>
      <xdr:row>124</xdr:row>
      <xdr:rowOff>28575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A4C9E7E-3447-469A-B11F-564F8CB7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36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124</xdr:row>
      <xdr:rowOff>19050</xdr:rowOff>
    </xdr:from>
    <xdr:to>
      <xdr:col>1</xdr:col>
      <xdr:colOff>695325</xdr:colOff>
      <xdr:row>124</xdr:row>
      <xdr:rowOff>28575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3A1A51B-DA8D-45A1-B766-CEF3A7C5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36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124</xdr:row>
      <xdr:rowOff>19050</xdr:rowOff>
    </xdr:from>
    <xdr:to>
      <xdr:col>1</xdr:col>
      <xdr:colOff>695325</xdr:colOff>
      <xdr:row>124</xdr:row>
      <xdr:rowOff>28575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1808A8D-A72F-4CC1-9B8D-E3B6A208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36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126</xdr:row>
      <xdr:rowOff>19050</xdr:rowOff>
    </xdr:from>
    <xdr:to>
      <xdr:col>1</xdr:col>
      <xdr:colOff>695325</xdr:colOff>
      <xdr:row>126</xdr:row>
      <xdr:rowOff>28575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22154AA5-264B-4D6E-AF4D-34E14CF7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822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126</xdr:row>
      <xdr:rowOff>19050</xdr:rowOff>
    </xdr:from>
    <xdr:to>
      <xdr:col>1</xdr:col>
      <xdr:colOff>695325</xdr:colOff>
      <xdr:row>126</xdr:row>
      <xdr:rowOff>28575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867C08A5-16F5-4D92-82FD-9FCCD354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822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126</xdr:row>
      <xdr:rowOff>19050</xdr:rowOff>
    </xdr:from>
    <xdr:to>
      <xdr:col>1</xdr:col>
      <xdr:colOff>695325</xdr:colOff>
      <xdr:row>126</xdr:row>
      <xdr:rowOff>28575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0DBB8F6-DE4A-4061-B791-D6FFC89D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822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207</xdr:row>
      <xdr:rowOff>19050</xdr:rowOff>
    </xdr:from>
    <xdr:to>
      <xdr:col>1</xdr:col>
      <xdr:colOff>695325</xdr:colOff>
      <xdr:row>207</xdr:row>
      <xdr:rowOff>28575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96C4EE18-F845-4A5C-A9BB-855CD477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3392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207</xdr:row>
      <xdr:rowOff>19050</xdr:rowOff>
    </xdr:from>
    <xdr:to>
      <xdr:col>1</xdr:col>
      <xdr:colOff>695325</xdr:colOff>
      <xdr:row>207</xdr:row>
      <xdr:rowOff>28575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1D9889A3-8221-4AC4-9727-37048C1E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3392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207</xdr:row>
      <xdr:rowOff>19050</xdr:rowOff>
    </xdr:from>
    <xdr:to>
      <xdr:col>1</xdr:col>
      <xdr:colOff>695325</xdr:colOff>
      <xdr:row>207</xdr:row>
      <xdr:rowOff>28575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E05A0B13-71E1-4A69-8A82-78A9EE0D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3392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206</xdr:row>
      <xdr:rowOff>19050</xdr:rowOff>
    </xdr:from>
    <xdr:to>
      <xdr:col>1</xdr:col>
      <xdr:colOff>695325</xdr:colOff>
      <xdr:row>206</xdr:row>
      <xdr:rowOff>28575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E2E84CF1-8EF1-4939-9FD6-281DAE25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110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206</xdr:row>
      <xdr:rowOff>19050</xdr:rowOff>
    </xdr:from>
    <xdr:to>
      <xdr:col>1</xdr:col>
      <xdr:colOff>695325</xdr:colOff>
      <xdr:row>206</xdr:row>
      <xdr:rowOff>28575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DF4180DD-C178-4F90-9DE1-DDEBFC4C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110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206</xdr:row>
      <xdr:rowOff>19050</xdr:rowOff>
    </xdr:from>
    <xdr:to>
      <xdr:col>1</xdr:col>
      <xdr:colOff>695325</xdr:colOff>
      <xdr:row>206</xdr:row>
      <xdr:rowOff>28575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A38D907-EDE9-439E-AB3F-488726F0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110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</xdr:row>
      <xdr:rowOff>19050</xdr:rowOff>
    </xdr:from>
    <xdr:to>
      <xdr:col>1</xdr:col>
      <xdr:colOff>695325</xdr:colOff>
      <xdr:row>125</xdr:row>
      <xdr:rowOff>28575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4782117E-8684-4EE0-B8C8-08CE29DE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94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</xdr:row>
      <xdr:rowOff>19050</xdr:rowOff>
    </xdr:from>
    <xdr:to>
      <xdr:col>1</xdr:col>
      <xdr:colOff>695325</xdr:colOff>
      <xdr:row>125</xdr:row>
      <xdr:rowOff>28575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31942667-2F84-40B1-8401-90316F4F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94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</xdr:row>
      <xdr:rowOff>19050</xdr:rowOff>
    </xdr:from>
    <xdr:to>
      <xdr:col>1</xdr:col>
      <xdr:colOff>695325</xdr:colOff>
      <xdr:row>125</xdr:row>
      <xdr:rowOff>28575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D6C649A-EA81-499D-B4A6-3BFE712A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94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topLeftCell="A19" zoomScale="85" zoomScaleNormal="85" zoomScaleSheetLayoutView="85" workbookViewId="0">
      <selection activeCell="C34" sqref="C34"/>
    </sheetView>
  </sheetViews>
  <sheetFormatPr defaultColWidth="9" defaultRowHeight="24" x14ac:dyDescent="0.55000000000000004"/>
  <cols>
    <col min="1" max="1" width="8.7109375" style="287" customWidth="1"/>
    <col min="2" max="2" width="41.5703125" style="287" customWidth="1"/>
    <col min="3" max="3" width="21.5703125" style="287" customWidth="1"/>
    <col min="4" max="4" width="11.140625" style="287" customWidth="1"/>
    <col min="5" max="5" width="21.28515625" style="287" customWidth="1"/>
    <col min="6" max="6" width="16.42578125" style="287" customWidth="1"/>
    <col min="7" max="7" width="19.85546875" style="287" bestFit="1" customWidth="1"/>
    <col min="8" max="8" width="16.140625" style="287" customWidth="1"/>
    <col min="9" max="9" width="18.85546875" style="287" customWidth="1"/>
    <col min="10" max="10" width="9" style="287"/>
    <col min="11" max="11" width="15.85546875" style="287" customWidth="1"/>
    <col min="12" max="16384" width="9" style="287"/>
  </cols>
  <sheetData>
    <row r="1" spans="1:6" x14ac:dyDescent="0.55000000000000004">
      <c r="E1" s="288"/>
      <c r="F1" s="289" t="s">
        <v>1151</v>
      </c>
    </row>
    <row r="2" spans="1:6" s="289" customFormat="1" ht="26.25" x14ac:dyDescent="0.55000000000000004">
      <c r="A2" s="1063" t="s">
        <v>34</v>
      </c>
      <c r="B2" s="1063"/>
      <c r="C2" s="1063"/>
      <c r="D2" s="1063"/>
      <c r="E2" s="1063"/>
      <c r="F2" s="1063"/>
    </row>
    <row r="3" spans="1:6" s="289" customFormat="1" ht="26.25" x14ac:dyDescent="0.55000000000000004">
      <c r="A3" s="1063" t="s">
        <v>90</v>
      </c>
      <c r="B3" s="1063"/>
      <c r="C3" s="1063"/>
      <c r="D3" s="1063"/>
      <c r="E3" s="1063"/>
      <c r="F3" s="1063"/>
    </row>
    <row r="4" spans="1:6" x14ac:dyDescent="0.55000000000000004">
      <c r="A4" s="290"/>
      <c r="B4" s="290"/>
      <c r="C4" s="290"/>
      <c r="D4" s="290"/>
      <c r="E4" s="290"/>
      <c r="F4" s="290"/>
    </row>
    <row r="5" spans="1:6" x14ac:dyDescent="0.55000000000000004">
      <c r="A5" s="291"/>
      <c r="B5" s="287" t="s">
        <v>35</v>
      </c>
      <c r="C5" s="1064" t="s">
        <v>313</v>
      </c>
      <c r="D5" s="1064"/>
      <c r="E5" s="1064"/>
      <c r="F5" s="1064"/>
    </row>
    <row r="6" spans="1:6" x14ac:dyDescent="0.55000000000000004">
      <c r="A6" s="291"/>
      <c r="B6" s="287" t="s">
        <v>36</v>
      </c>
      <c r="C6" s="1064" t="s">
        <v>88</v>
      </c>
      <c r="D6" s="1064"/>
      <c r="E6" s="1064"/>
      <c r="F6" s="1064"/>
    </row>
    <row r="7" spans="1:6" x14ac:dyDescent="0.55000000000000004">
      <c r="A7" s="291"/>
      <c r="B7" s="287" t="s">
        <v>6</v>
      </c>
      <c r="C7" s="1064" t="s">
        <v>91</v>
      </c>
      <c r="D7" s="1064"/>
      <c r="E7" s="1064"/>
      <c r="F7" s="1064"/>
    </row>
    <row r="8" spans="1:6" x14ac:dyDescent="0.55000000000000004">
      <c r="A8" s="291"/>
      <c r="C8" s="869" t="s">
        <v>2</v>
      </c>
      <c r="D8" s="869"/>
      <c r="E8" s="869"/>
      <c r="F8" s="869"/>
    </row>
    <row r="9" spans="1:6" x14ac:dyDescent="0.55000000000000004">
      <c r="A9" s="291"/>
      <c r="B9" s="287" t="s">
        <v>37</v>
      </c>
      <c r="C9" s="1064" t="s">
        <v>92</v>
      </c>
      <c r="D9" s="1064"/>
      <c r="E9" s="1064"/>
      <c r="F9" s="1064"/>
    </row>
    <row r="10" spans="1:6" x14ac:dyDescent="0.55000000000000004">
      <c r="A10" s="291"/>
      <c r="B10" s="287" t="s">
        <v>38</v>
      </c>
      <c r="C10" s="1064" t="s">
        <v>1185</v>
      </c>
      <c r="D10" s="1064"/>
      <c r="E10" s="1064"/>
      <c r="F10" s="1064"/>
    </row>
    <row r="11" spans="1:6" x14ac:dyDescent="0.55000000000000004">
      <c r="A11" s="291"/>
      <c r="B11" s="287" t="s">
        <v>39</v>
      </c>
      <c r="C11" s="1066">
        <v>44285</v>
      </c>
      <c r="D11" s="1066"/>
      <c r="E11" s="1067"/>
      <c r="F11" s="1067"/>
    </row>
    <row r="13" spans="1:6" s="289" customFormat="1" x14ac:dyDescent="0.55000000000000004">
      <c r="A13" s="1061" t="s">
        <v>27</v>
      </c>
      <c r="B13" s="1061" t="s">
        <v>9</v>
      </c>
      <c r="C13" s="292" t="s">
        <v>40</v>
      </c>
      <c r="D13" s="870" t="s">
        <v>87</v>
      </c>
      <c r="E13" s="292" t="s">
        <v>32</v>
      </c>
      <c r="F13" s="1061" t="s">
        <v>15</v>
      </c>
    </row>
    <row r="14" spans="1:6" s="289" customFormat="1" x14ac:dyDescent="0.55000000000000004">
      <c r="A14" s="1062"/>
      <c r="B14" s="1062"/>
      <c r="C14" s="293" t="s">
        <v>41</v>
      </c>
      <c r="D14" s="294"/>
      <c r="E14" s="293" t="s">
        <v>41</v>
      </c>
      <c r="F14" s="1062"/>
    </row>
    <row r="15" spans="1:6" x14ac:dyDescent="0.55000000000000004">
      <c r="A15" s="295"/>
      <c r="B15" s="296"/>
      <c r="C15" s="297"/>
      <c r="D15" s="297"/>
      <c r="E15" s="297"/>
      <c r="F15" s="297"/>
    </row>
    <row r="16" spans="1:6" x14ac:dyDescent="0.55000000000000004">
      <c r="A16" s="298"/>
      <c r="B16" s="299" t="s">
        <v>42</v>
      </c>
      <c r="C16" s="300"/>
      <c r="D16" s="301"/>
      <c r="E16" s="301"/>
      <c r="F16" s="301"/>
    </row>
    <row r="17" spans="1:6" x14ac:dyDescent="0.55000000000000004">
      <c r="A17" s="302">
        <v>1</v>
      </c>
      <c r="B17" s="303" t="s">
        <v>1154</v>
      </c>
      <c r="C17" s="301">
        <f>'แบบ ปร.5 ก'!E30</f>
        <v>0</v>
      </c>
      <c r="D17" s="304" t="s">
        <v>54</v>
      </c>
      <c r="E17" s="306">
        <f>C17</f>
        <v>0</v>
      </c>
      <c r="F17" s="301"/>
    </row>
    <row r="18" spans="1:6" x14ac:dyDescent="0.55000000000000004">
      <c r="A18" s="305">
        <v>2</v>
      </c>
      <c r="B18" s="303" t="s">
        <v>1155</v>
      </c>
      <c r="C18" s="306">
        <f>'แบบ ปร.5 ข งานคุรุภัณฑ์'!E31</f>
        <v>0</v>
      </c>
      <c r="D18" s="304" t="s">
        <v>54</v>
      </c>
      <c r="E18" s="306">
        <f>C18</f>
        <v>0</v>
      </c>
      <c r="F18" s="306"/>
    </row>
    <row r="19" spans="1:6" x14ac:dyDescent="0.55000000000000004">
      <c r="A19" s="302"/>
      <c r="B19" s="299"/>
      <c r="C19" s="301"/>
      <c r="D19" s="304"/>
      <c r="E19" s="301"/>
      <c r="F19" s="301"/>
    </row>
    <row r="20" spans="1:6" x14ac:dyDescent="0.55000000000000004">
      <c r="A20" s="302"/>
      <c r="B20" s="299"/>
      <c r="C20" s="301"/>
      <c r="D20" s="304"/>
      <c r="E20" s="301"/>
      <c r="F20" s="301"/>
    </row>
    <row r="21" spans="1:6" x14ac:dyDescent="0.55000000000000004">
      <c r="A21" s="302"/>
      <c r="B21" s="299"/>
      <c r="C21" s="301"/>
      <c r="D21" s="304"/>
      <c r="E21" s="301"/>
      <c r="F21" s="301"/>
    </row>
    <row r="22" spans="1:6" x14ac:dyDescent="0.55000000000000004">
      <c r="A22" s="302"/>
      <c r="B22" s="299"/>
      <c r="C22" s="301"/>
      <c r="D22" s="304"/>
      <c r="E22" s="301"/>
      <c r="F22" s="307"/>
    </row>
    <row r="23" spans="1:6" x14ac:dyDescent="0.55000000000000004">
      <c r="A23" s="308"/>
      <c r="B23" s="299"/>
      <c r="C23" s="301"/>
      <c r="D23" s="301"/>
      <c r="E23" s="301"/>
      <c r="F23" s="301"/>
    </row>
    <row r="24" spans="1:6" x14ac:dyDescent="0.55000000000000004">
      <c r="A24" s="308"/>
      <c r="B24" s="299"/>
      <c r="C24" s="301"/>
      <c r="D24" s="301"/>
      <c r="E24" s="301"/>
      <c r="F24" s="301"/>
    </row>
    <row r="25" spans="1:6" x14ac:dyDescent="0.55000000000000004">
      <c r="A25" s="309"/>
      <c r="B25" s="310"/>
      <c r="C25" s="301"/>
      <c r="D25" s="301"/>
      <c r="E25" s="301"/>
      <c r="F25" s="301"/>
    </row>
    <row r="26" spans="1:6" x14ac:dyDescent="0.55000000000000004">
      <c r="A26" s="301"/>
      <c r="B26" s="301"/>
      <c r="C26" s="311"/>
      <c r="D26" s="301"/>
      <c r="E26" s="301"/>
      <c r="F26" s="301"/>
    </row>
    <row r="27" spans="1:6" x14ac:dyDescent="0.55000000000000004">
      <c r="A27" s="301"/>
      <c r="B27" s="301"/>
      <c r="D27" s="301"/>
      <c r="E27" s="301"/>
      <c r="F27" s="301"/>
    </row>
    <row r="28" spans="1:6" x14ac:dyDescent="0.55000000000000004">
      <c r="A28" s="301"/>
      <c r="B28" s="301"/>
      <c r="C28" s="301"/>
      <c r="D28" s="301"/>
      <c r="E28" s="301"/>
      <c r="F28" s="301"/>
    </row>
    <row r="29" spans="1:6" x14ac:dyDescent="0.55000000000000004">
      <c r="A29" s="312"/>
      <c r="B29" s="312"/>
      <c r="C29" s="312"/>
      <c r="D29" s="312"/>
      <c r="E29" s="312"/>
      <c r="F29" s="312"/>
    </row>
    <row r="30" spans="1:6" x14ac:dyDescent="0.55000000000000004">
      <c r="A30" s="313" t="s">
        <v>43</v>
      </c>
      <c r="B30" s="1065" t="s">
        <v>44</v>
      </c>
      <c r="C30" s="1065"/>
      <c r="D30" s="1065"/>
      <c r="E30" s="314">
        <f>SUM(E16:E24)</f>
        <v>0</v>
      </c>
      <c r="F30" s="315"/>
    </row>
    <row r="31" spans="1:6" x14ac:dyDescent="0.55000000000000004">
      <c r="A31" s="1056"/>
      <c r="B31" s="1057" t="s">
        <v>1186</v>
      </c>
      <c r="C31" s="1058" t="str">
        <f>BAHTTEXT(E30)</f>
        <v>ศูนย์บาทถ้วน</v>
      </c>
      <c r="D31" s="1059"/>
      <c r="E31" s="1059"/>
      <c r="F31" s="1060"/>
    </row>
    <row r="32" spans="1:6" x14ac:dyDescent="0.55000000000000004">
      <c r="A32" s="316"/>
      <c r="B32" s="317"/>
      <c r="C32" s="317"/>
      <c r="D32" s="317"/>
      <c r="E32" s="318" t="s">
        <v>2</v>
      </c>
      <c r="F32" s="319"/>
    </row>
    <row r="33" spans="1:6" x14ac:dyDescent="0.55000000000000004">
      <c r="B33" s="287" t="s">
        <v>45</v>
      </c>
      <c r="C33" s="290">
        <v>0</v>
      </c>
      <c r="D33" s="287" t="s">
        <v>46</v>
      </c>
      <c r="E33" s="320" t="s">
        <v>2</v>
      </c>
      <c r="F33" s="289"/>
    </row>
    <row r="34" spans="1:6" x14ac:dyDescent="0.55000000000000004">
      <c r="B34" s="321" t="s">
        <v>47</v>
      </c>
      <c r="C34" s="290">
        <v>3236</v>
      </c>
      <c r="D34" s="287" t="s">
        <v>33</v>
      </c>
    </row>
    <row r="35" spans="1:6" x14ac:dyDescent="0.55000000000000004">
      <c r="A35" s="322"/>
      <c r="B35" s="321" t="s">
        <v>48</v>
      </c>
      <c r="C35" s="290">
        <f>E30/C34</f>
        <v>0</v>
      </c>
      <c r="D35" s="322" t="s">
        <v>49</v>
      </c>
      <c r="E35" s="322"/>
      <c r="F35" s="322"/>
    </row>
    <row r="36" spans="1:6" x14ac:dyDescent="0.55000000000000004">
      <c r="B36" s="321"/>
    </row>
    <row r="37" spans="1:6" x14ac:dyDescent="0.55000000000000004">
      <c r="B37" s="323" t="s">
        <v>479</v>
      </c>
    </row>
  </sheetData>
  <mergeCells count="14">
    <mergeCell ref="C31:F31"/>
    <mergeCell ref="A13:A14"/>
    <mergeCell ref="B13:B14"/>
    <mergeCell ref="F13:F14"/>
    <mergeCell ref="A2:F2"/>
    <mergeCell ref="A3:F3"/>
    <mergeCell ref="C5:F5"/>
    <mergeCell ref="C6:F6"/>
    <mergeCell ref="C7:F7"/>
    <mergeCell ref="C9:F9"/>
    <mergeCell ref="B30:D30"/>
    <mergeCell ref="C10:F10"/>
    <mergeCell ref="C11:D11"/>
    <mergeCell ref="E11:F1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useFirstPageNumber="1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7"/>
  <sheetViews>
    <sheetView view="pageBreakPreview" topLeftCell="A10" zoomScaleNormal="85" zoomScaleSheetLayoutView="100" workbookViewId="0">
      <selection activeCell="C21" sqref="C21"/>
    </sheetView>
  </sheetViews>
  <sheetFormatPr defaultColWidth="9" defaultRowHeight="24" x14ac:dyDescent="0.55000000000000004"/>
  <cols>
    <col min="1" max="1" width="8.7109375" style="287" customWidth="1"/>
    <col min="2" max="2" width="41.5703125" style="287" customWidth="1"/>
    <col min="3" max="3" width="21.5703125" style="287" customWidth="1"/>
    <col min="4" max="4" width="11.140625" style="287" customWidth="1"/>
    <col min="5" max="5" width="21.28515625" style="287" customWidth="1"/>
    <col min="6" max="6" width="16.42578125" style="287" customWidth="1"/>
    <col min="7" max="7" width="19.85546875" style="287" bestFit="1" customWidth="1"/>
    <col min="8" max="8" width="18.42578125" style="287" bestFit="1" customWidth="1"/>
    <col min="9" max="9" width="18.85546875" style="287" customWidth="1"/>
    <col min="10" max="10" width="16.42578125" style="287" customWidth="1"/>
    <col min="11" max="11" width="15.85546875" style="287" customWidth="1"/>
    <col min="12" max="16384" width="9" style="287"/>
  </cols>
  <sheetData>
    <row r="1" spans="1:10" x14ac:dyDescent="0.55000000000000004">
      <c r="E1" s="288"/>
      <c r="F1" s="289" t="s">
        <v>1152</v>
      </c>
    </row>
    <row r="2" spans="1:10" s="289" customFormat="1" ht="26.25" x14ac:dyDescent="0.55000000000000004">
      <c r="A2" s="1063" t="s">
        <v>34</v>
      </c>
      <c r="B2" s="1063"/>
      <c r="C2" s="1063"/>
      <c r="D2" s="1063"/>
      <c r="E2" s="1063"/>
      <c r="F2" s="1063"/>
    </row>
    <row r="3" spans="1:10" s="289" customFormat="1" ht="26.25" x14ac:dyDescent="0.55000000000000004">
      <c r="A3" s="1063" t="s">
        <v>90</v>
      </c>
      <c r="B3" s="1063"/>
      <c r="C3" s="1063"/>
      <c r="D3" s="1063"/>
      <c r="E3" s="1063"/>
      <c r="F3" s="1063"/>
    </row>
    <row r="4" spans="1:10" x14ac:dyDescent="0.55000000000000004">
      <c r="A4" s="290"/>
      <c r="B4" s="290"/>
      <c r="C4" s="290"/>
      <c r="D4" s="290"/>
      <c r="E4" s="290"/>
      <c r="F4" s="290"/>
    </row>
    <row r="5" spans="1:10" x14ac:dyDescent="0.55000000000000004">
      <c r="A5" s="291"/>
      <c r="B5" s="287" t="s">
        <v>35</v>
      </c>
      <c r="C5" s="1064" t="s">
        <v>313</v>
      </c>
      <c r="D5" s="1064"/>
      <c r="E5" s="1064"/>
      <c r="F5" s="1064"/>
    </row>
    <row r="6" spans="1:10" x14ac:dyDescent="0.55000000000000004">
      <c r="A6" s="291"/>
      <c r="B6" s="287" t="s">
        <v>36</v>
      </c>
      <c r="C6" s="1064" t="s">
        <v>88</v>
      </c>
      <c r="D6" s="1064"/>
      <c r="E6" s="1064"/>
      <c r="F6" s="1064"/>
    </row>
    <row r="7" spans="1:10" x14ac:dyDescent="0.55000000000000004">
      <c r="A7" s="291"/>
      <c r="B7" s="287" t="s">
        <v>6</v>
      </c>
      <c r="C7" s="1064" t="s">
        <v>91</v>
      </c>
      <c r="D7" s="1064"/>
      <c r="E7" s="1064"/>
      <c r="F7" s="1064"/>
    </row>
    <row r="8" spans="1:10" x14ac:dyDescent="0.55000000000000004">
      <c r="A8" s="291"/>
      <c r="C8" s="869" t="s">
        <v>2</v>
      </c>
      <c r="D8" s="869"/>
      <c r="E8" s="869"/>
      <c r="F8" s="869"/>
    </row>
    <row r="9" spans="1:10" x14ac:dyDescent="0.55000000000000004">
      <c r="A9" s="291"/>
      <c r="B9" s="287" t="s">
        <v>37</v>
      </c>
      <c r="C9" s="1064" t="s">
        <v>92</v>
      </c>
      <c r="D9" s="1064"/>
      <c r="E9" s="1064"/>
      <c r="F9" s="1064"/>
    </row>
    <row r="10" spans="1:10" x14ac:dyDescent="0.55000000000000004">
      <c r="A10" s="291"/>
      <c r="B10" s="287" t="s">
        <v>38</v>
      </c>
      <c r="C10" s="1064" t="s">
        <v>51</v>
      </c>
      <c r="D10" s="1064"/>
      <c r="E10" s="1064"/>
      <c r="F10" s="1064"/>
      <c r="G10" s="287">
        <v>918284</v>
      </c>
    </row>
    <row r="11" spans="1:10" x14ac:dyDescent="0.55000000000000004">
      <c r="A11" s="291"/>
      <c r="B11" s="287" t="s">
        <v>39</v>
      </c>
      <c r="C11" s="1066">
        <v>44285</v>
      </c>
      <c r="D11" s="1066"/>
      <c r="E11" s="1067"/>
      <c r="F11" s="1067"/>
    </row>
    <row r="13" spans="1:10" s="289" customFormat="1" x14ac:dyDescent="0.55000000000000004">
      <c r="A13" s="1061" t="s">
        <v>27</v>
      </c>
      <c r="B13" s="1061" t="s">
        <v>9</v>
      </c>
      <c r="C13" s="292" t="s">
        <v>40</v>
      </c>
      <c r="D13" s="870" t="s">
        <v>87</v>
      </c>
      <c r="E13" s="292" t="s">
        <v>32</v>
      </c>
      <c r="F13" s="1061" t="s">
        <v>15</v>
      </c>
    </row>
    <row r="14" spans="1:10" s="289" customFormat="1" x14ac:dyDescent="0.55000000000000004">
      <c r="A14" s="1062"/>
      <c r="B14" s="1062"/>
      <c r="C14" s="293" t="s">
        <v>41</v>
      </c>
      <c r="D14" s="294"/>
      <c r="E14" s="293" t="s">
        <v>41</v>
      </c>
      <c r="F14" s="1062"/>
    </row>
    <row r="15" spans="1:10" x14ac:dyDescent="0.55000000000000004">
      <c r="A15" s="295"/>
      <c r="B15" s="296"/>
      <c r="C15" s="297"/>
      <c r="D15" s="297"/>
      <c r="E15" s="297"/>
      <c r="F15" s="297"/>
      <c r="J15" s="954"/>
    </row>
    <row r="16" spans="1:10" x14ac:dyDescent="0.55000000000000004">
      <c r="A16" s="298"/>
      <c r="B16" s="299" t="s">
        <v>42</v>
      </c>
      <c r="C16" s="300"/>
      <c r="D16" s="301"/>
      <c r="E16" s="301"/>
      <c r="F16" s="301"/>
      <c r="I16" s="287" t="s">
        <v>1171</v>
      </c>
      <c r="J16" s="954"/>
    </row>
    <row r="17" spans="1:10" x14ac:dyDescent="0.55000000000000004">
      <c r="A17" s="302">
        <v>1</v>
      </c>
      <c r="B17" s="303" t="s">
        <v>29</v>
      </c>
      <c r="C17" s="301">
        <f>'1.งานวิศวกรรมโครงสร้าง'!$K$48</f>
        <v>0</v>
      </c>
      <c r="D17" s="304">
        <v>1.216</v>
      </c>
      <c r="E17" s="301">
        <f>+C17*D17</f>
        <v>0</v>
      </c>
      <c r="F17" s="301"/>
      <c r="G17" s="287">
        <f>SUM(C17:C22)</f>
        <v>0</v>
      </c>
      <c r="H17" s="287">
        <v>40000000</v>
      </c>
      <c r="I17" s="955">
        <v>1.2142999999999999</v>
      </c>
      <c r="J17" s="954">
        <f>$G$17*I17/H17</f>
        <v>0</v>
      </c>
    </row>
    <row r="18" spans="1:10" x14ac:dyDescent="0.55000000000000004">
      <c r="A18" s="305">
        <v>2</v>
      </c>
      <c r="B18" s="306" t="s">
        <v>28</v>
      </c>
      <c r="C18" s="306">
        <f>'2.งานสถาปัตยกรรม'!$K$22</f>
        <v>0</v>
      </c>
      <c r="D18" s="304">
        <v>1.216</v>
      </c>
      <c r="E18" s="306">
        <f t="shared" ref="E18:E21" si="0">+C18*D18</f>
        <v>0</v>
      </c>
      <c r="F18" s="306"/>
      <c r="H18" s="287">
        <v>50000000</v>
      </c>
      <c r="I18" s="955">
        <v>1.242</v>
      </c>
      <c r="J18" s="954">
        <f>$G$17*I18/H18</f>
        <v>0</v>
      </c>
    </row>
    <row r="19" spans="1:10" x14ac:dyDescent="0.55000000000000004">
      <c r="A19" s="302">
        <v>3</v>
      </c>
      <c r="B19" s="299" t="s">
        <v>30</v>
      </c>
      <c r="C19" s="301">
        <f>+'3.งานระบบไฟฟ้า'!K32</f>
        <v>0</v>
      </c>
      <c r="D19" s="304">
        <v>1.216</v>
      </c>
      <c r="E19" s="301">
        <f t="shared" si="0"/>
        <v>0</v>
      </c>
      <c r="F19" s="301"/>
      <c r="I19" s="955"/>
      <c r="J19" s="954"/>
    </row>
    <row r="20" spans="1:10" x14ac:dyDescent="0.55000000000000004">
      <c r="A20" s="302">
        <v>4</v>
      </c>
      <c r="B20" s="299" t="s">
        <v>4</v>
      </c>
      <c r="C20" s="301">
        <f>+'4.งานระบบสุขาภิบาล '!K32</f>
        <v>0</v>
      </c>
      <c r="D20" s="304">
        <v>1.216</v>
      </c>
      <c r="E20" s="301">
        <f t="shared" si="0"/>
        <v>0</v>
      </c>
      <c r="F20" s="301"/>
    </row>
    <row r="21" spans="1:10" x14ac:dyDescent="0.55000000000000004">
      <c r="A21" s="302">
        <v>5</v>
      </c>
      <c r="B21" s="299" t="s">
        <v>31</v>
      </c>
      <c r="C21" s="301">
        <f>+'5.งานระบบปรับอากาศ'!K32</f>
        <v>0</v>
      </c>
      <c r="D21" s="304">
        <v>1.216</v>
      </c>
      <c r="E21" s="301">
        <f t="shared" si="0"/>
        <v>0</v>
      </c>
      <c r="F21" s="301"/>
    </row>
    <row r="22" spans="1:10" x14ac:dyDescent="0.55000000000000004">
      <c r="A22" s="302">
        <v>6</v>
      </c>
      <c r="B22" s="299" t="s">
        <v>409</v>
      </c>
      <c r="C22" s="301">
        <v>0</v>
      </c>
      <c r="D22" s="304">
        <v>0</v>
      </c>
      <c r="E22" s="301">
        <f t="shared" ref="E22" si="1">+C22*D22</f>
        <v>0</v>
      </c>
      <c r="F22" s="307"/>
    </row>
    <row r="23" spans="1:10" x14ac:dyDescent="0.55000000000000004">
      <c r="A23" s="308"/>
      <c r="B23" s="299"/>
      <c r="C23" s="301"/>
      <c r="D23" s="301"/>
      <c r="E23" s="301"/>
      <c r="F23" s="301"/>
    </row>
    <row r="24" spans="1:10" x14ac:dyDescent="0.55000000000000004">
      <c r="A24" s="308"/>
      <c r="B24" s="299"/>
      <c r="C24" s="301"/>
      <c r="D24" s="301"/>
      <c r="E24" s="301"/>
      <c r="F24" s="301"/>
    </row>
    <row r="25" spans="1:10" x14ac:dyDescent="0.55000000000000004">
      <c r="A25" s="309"/>
      <c r="B25" s="310"/>
      <c r="C25" s="301" t="s">
        <v>2</v>
      </c>
      <c r="D25" s="301"/>
      <c r="E25" s="301"/>
      <c r="F25" s="301"/>
    </row>
    <row r="26" spans="1:10" x14ac:dyDescent="0.55000000000000004">
      <c r="A26" s="301"/>
      <c r="B26" s="301"/>
      <c r="C26" s="311"/>
      <c r="D26" s="301"/>
      <c r="E26" s="301"/>
      <c r="F26" s="301"/>
    </row>
    <row r="27" spans="1:10" x14ac:dyDescent="0.55000000000000004">
      <c r="A27" s="301"/>
      <c r="B27" s="301"/>
      <c r="D27" s="301"/>
      <c r="E27" s="301"/>
      <c r="F27" s="301"/>
    </row>
    <row r="28" spans="1:10" x14ac:dyDescent="0.55000000000000004">
      <c r="A28" s="301"/>
      <c r="B28" s="301"/>
      <c r="C28" s="301"/>
      <c r="D28" s="301"/>
      <c r="E28" s="301"/>
      <c r="F28" s="301"/>
    </row>
    <row r="29" spans="1:10" x14ac:dyDescent="0.55000000000000004">
      <c r="A29" s="312"/>
      <c r="B29" s="312"/>
      <c r="C29" s="312"/>
      <c r="D29" s="312"/>
      <c r="E29" s="312"/>
      <c r="F29" s="312"/>
    </row>
    <row r="30" spans="1:10" x14ac:dyDescent="0.55000000000000004">
      <c r="A30" s="313" t="s">
        <v>43</v>
      </c>
      <c r="B30" s="1065" t="s">
        <v>44</v>
      </c>
      <c r="C30" s="1065"/>
      <c r="D30" s="1065"/>
      <c r="E30" s="314">
        <f>SUM(E16:E24)</f>
        <v>0</v>
      </c>
      <c r="F30" s="315"/>
    </row>
    <row r="31" spans="1:10" x14ac:dyDescent="0.55000000000000004">
      <c r="A31" s="1056"/>
      <c r="B31" s="1057" t="s">
        <v>1186</v>
      </c>
      <c r="C31" s="1058" t="str">
        <f>BAHTTEXT(E30)</f>
        <v>ศูนย์บาทถ้วน</v>
      </c>
      <c r="D31" s="1059"/>
      <c r="E31" s="1059"/>
      <c r="F31" s="1060"/>
    </row>
    <row r="32" spans="1:10" x14ac:dyDescent="0.55000000000000004">
      <c r="A32" s="316"/>
      <c r="B32" s="317"/>
      <c r="C32" s="317"/>
      <c r="D32" s="317"/>
      <c r="E32" s="318" t="s">
        <v>2</v>
      </c>
      <c r="F32" s="319"/>
    </row>
    <row r="33" spans="1:6" x14ac:dyDescent="0.55000000000000004">
      <c r="B33" s="287" t="s">
        <v>45</v>
      </c>
      <c r="C33" s="290"/>
      <c r="D33" s="287" t="s">
        <v>46</v>
      </c>
      <c r="E33" s="320" t="s">
        <v>2</v>
      </c>
      <c r="F33" s="289"/>
    </row>
    <row r="34" spans="1:6" x14ac:dyDescent="0.55000000000000004">
      <c r="B34" s="321" t="s">
        <v>47</v>
      </c>
      <c r="C34" s="290"/>
      <c r="D34" s="287" t="s">
        <v>33</v>
      </c>
    </row>
    <row r="35" spans="1:6" x14ac:dyDescent="0.55000000000000004">
      <c r="A35" s="322"/>
      <c r="B35" s="321" t="s">
        <v>48</v>
      </c>
      <c r="C35" s="290"/>
      <c r="D35" s="322" t="s">
        <v>49</v>
      </c>
      <c r="E35" s="322"/>
      <c r="F35" s="322"/>
    </row>
    <row r="36" spans="1:6" x14ac:dyDescent="0.55000000000000004">
      <c r="B36" s="321"/>
    </row>
    <row r="37" spans="1:6" x14ac:dyDescent="0.55000000000000004">
      <c r="B37" s="323" t="s">
        <v>479</v>
      </c>
    </row>
  </sheetData>
  <mergeCells count="14">
    <mergeCell ref="C31:F31"/>
    <mergeCell ref="B30:D30"/>
    <mergeCell ref="C10:F10"/>
    <mergeCell ref="A2:F2"/>
    <mergeCell ref="A3:F3"/>
    <mergeCell ref="C5:F5"/>
    <mergeCell ref="C6:F6"/>
    <mergeCell ref="C7:F7"/>
    <mergeCell ref="C9:F9"/>
    <mergeCell ref="C11:D11"/>
    <mergeCell ref="E11:F11"/>
    <mergeCell ref="A13:A14"/>
    <mergeCell ref="B13:B14"/>
    <mergeCell ref="F13:F14"/>
  </mergeCells>
  <phoneticPr fontId="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useFirstPageNumber="1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view="pageBreakPreview" zoomScaleNormal="85" zoomScaleSheetLayoutView="100" workbookViewId="0">
      <selection activeCell="B17" sqref="B17"/>
    </sheetView>
  </sheetViews>
  <sheetFormatPr defaultColWidth="9" defaultRowHeight="23.25" x14ac:dyDescent="0.5"/>
  <cols>
    <col min="1" max="1" width="8.7109375" style="474" customWidth="1"/>
    <col min="2" max="2" width="41.5703125" style="474" customWidth="1"/>
    <col min="3" max="3" width="21.5703125" style="474" customWidth="1"/>
    <col min="4" max="4" width="17.42578125" style="474" customWidth="1"/>
    <col min="5" max="5" width="21.28515625" style="474" customWidth="1"/>
    <col min="6" max="6" width="13.42578125" style="474" customWidth="1"/>
    <col min="7" max="16384" width="9" style="474"/>
  </cols>
  <sheetData>
    <row r="1" spans="1:6" ht="24" x14ac:dyDescent="0.55000000000000004">
      <c r="E1" s="475"/>
      <c r="F1" s="897" t="s">
        <v>1153</v>
      </c>
    </row>
    <row r="2" spans="1:6" s="476" customFormat="1" ht="26.25" x14ac:dyDescent="0.55000000000000004">
      <c r="A2" s="1070" t="s">
        <v>34</v>
      </c>
      <c r="B2" s="1070"/>
      <c r="C2" s="1070"/>
      <c r="D2" s="1070"/>
      <c r="E2" s="1070"/>
      <c r="F2" s="1070"/>
    </row>
    <row r="3" spans="1:6" s="476" customFormat="1" ht="26.25" x14ac:dyDescent="0.55000000000000004">
      <c r="A3" s="1070" t="s">
        <v>90</v>
      </c>
      <c r="B3" s="1070"/>
      <c r="C3" s="1070"/>
      <c r="D3" s="1070"/>
      <c r="E3" s="1070"/>
      <c r="F3" s="1070"/>
    </row>
    <row r="4" spans="1:6" x14ac:dyDescent="0.5">
      <c r="A4" s="477"/>
      <c r="B4" s="477"/>
      <c r="C4" s="477"/>
      <c r="D4" s="477"/>
      <c r="E4" s="477"/>
      <c r="F4" s="477"/>
    </row>
    <row r="5" spans="1:6" ht="24" x14ac:dyDescent="0.55000000000000004">
      <c r="A5" s="478"/>
      <c r="B5" s="898" t="s">
        <v>35</v>
      </c>
      <c r="C5" s="1071" t="s">
        <v>313</v>
      </c>
      <c r="D5" s="1071"/>
      <c r="E5" s="1071"/>
      <c r="F5" s="1071"/>
    </row>
    <row r="6" spans="1:6" ht="24" x14ac:dyDescent="0.55000000000000004">
      <c r="A6" s="478"/>
      <c r="B6" s="898" t="s">
        <v>36</v>
      </c>
      <c r="C6" s="1071" t="s">
        <v>88</v>
      </c>
      <c r="D6" s="1071"/>
      <c r="E6" s="1071"/>
      <c r="F6" s="1071"/>
    </row>
    <row r="7" spans="1:6" ht="24" x14ac:dyDescent="0.55000000000000004">
      <c r="A7" s="478"/>
      <c r="B7" s="898" t="s">
        <v>6</v>
      </c>
      <c r="C7" s="1071" t="s">
        <v>91</v>
      </c>
      <c r="D7" s="1071"/>
      <c r="E7" s="1071"/>
      <c r="F7" s="1071"/>
    </row>
    <row r="8" spans="1:6" ht="24" x14ac:dyDescent="0.55000000000000004">
      <c r="A8" s="478"/>
      <c r="B8" s="898"/>
      <c r="C8" s="899" t="s">
        <v>2</v>
      </c>
      <c r="D8" s="899"/>
      <c r="E8" s="899"/>
      <c r="F8" s="899"/>
    </row>
    <row r="9" spans="1:6" ht="24" x14ac:dyDescent="0.55000000000000004">
      <c r="A9" s="478"/>
      <c r="B9" s="898" t="s">
        <v>37</v>
      </c>
      <c r="C9" s="1071" t="s">
        <v>478</v>
      </c>
      <c r="D9" s="1071"/>
      <c r="E9" s="1071"/>
      <c r="F9" s="1071"/>
    </row>
    <row r="10" spans="1:6" ht="24" x14ac:dyDescent="0.55000000000000004">
      <c r="A10" s="478"/>
      <c r="B10" s="898" t="s">
        <v>38</v>
      </c>
      <c r="C10" s="1071" t="s">
        <v>1184</v>
      </c>
      <c r="D10" s="1071"/>
      <c r="E10" s="1071"/>
      <c r="F10" s="1071"/>
    </row>
    <row r="11" spans="1:6" ht="24" x14ac:dyDescent="0.55000000000000004">
      <c r="A11" s="478"/>
      <c r="B11" s="898" t="s">
        <v>39</v>
      </c>
      <c r="C11" s="1066">
        <v>44285</v>
      </c>
      <c r="D11" s="1066"/>
      <c r="E11" s="1073"/>
      <c r="F11" s="1073"/>
    </row>
    <row r="13" spans="1:6" s="476" customFormat="1" x14ac:dyDescent="0.5">
      <c r="A13" s="1068" t="s">
        <v>27</v>
      </c>
      <c r="B13" s="1068" t="s">
        <v>9</v>
      </c>
      <c r="C13" s="900" t="s">
        <v>40</v>
      </c>
      <c r="D13" s="901" t="s">
        <v>87</v>
      </c>
      <c r="E13" s="900" t="s">
        <v>32</v>
      </c>
      <c r="F13" s="1068" t="s">
        <v>15</v>
      </c>
    </row>
    <row r="14" spans="1:6" s="476" customFormat="1" x14ac:dyDescent="0.5">
      <c r="A14" s="1069"/>
      <c r="B14" s="1069"/>
      <c r="C14" s="902" t="s">
        <v>41</v>
      </c>
      <c r="D14" s="903"/>
      <c r="E14" s="902" t="s">
        <v>41</v>
      </c>
      <c r="F14" s="1069"/>
    </row>
    <row r="15" spans="1:6" ht="24" x14ac:dyDescent="0.55000000000000004">
      <c r="A15" s="904"/>
      <c r="B15" s="905" t="s">
        <v>42</v>
      </c>
      <c r="C15" s="905"/>
      <c r="D15" s="905"/>
      <c r="E15" s="905"/>
      <c r="F15" s="905"/>
    </row>
    <row r="16" spans="1:6" ht="24" x14ac:dyDescent="0.55000000000000004">
      <c r="A16" s="906"/>
      <c r="B16" s="907"/>
      <c r="C16" s="301"/>
      <c r="D16" s="304"/>
      <c r="E16" s="908"/>
      <c r="F16" s="909"/>
    </row>
    <row r="17" spans="1:6" ht="24" x14ac:dyDescent="0.55000000000000004">
      <c r="A17" s="906">
        <v>1</v>
      </c>
      <c r="B17" s="910" t="s">
        <v>29</v>
      </c>
      <c r="C17" s="301">
        <v>0</v>
      </c>
      <c r="D17" s="304">
        <v>0</v>
      </c>
      <c r="E17" s="301">
        <v>0</v>
      </c>
      <c r="F17" s="911" t="s">
        <v>2</v>
      </c>
    </row>
    <row r="18" spans="1:6" ht="24" x14ac:dyDescent="0.55000000000000004">
      <c r="A18" s="912">
        <v>2</v>
      </c>
      <c r="B18" s="913" t="s">
        <v>28</v>
      </c>
      <c r="C18" s="306">
        <v>0</v>
      </c>
      <c r="D18" s="304">
        <v>0</v>
      </c>
      <c r="E18" s="306">
        <v>0</v>
      </c>
      <c r="F18" s="913"/>
    </row>
    <row r="19" spans="1:6" ht="24" x14ac:dyDescent="0.55000000000000004">
      <c r="A19" s="906">
        <v>3</v>
      </c>
      <c r="B19" s="914" t="s">
        <v>523</v>
      </c>
      <c r="C19" s="301">
        <f>+'3.คุรุภัณฑ์งานระบบไฟฟ้า'!K32</f>
        <v>0</v>
      </c>
      <c r="D19" s="915">
        <v>1.07</v>
      </c>
      <c r="E19" s="301">
        <f>+C19*D19</f>
        <v>0</v>
      </c>
      <c r="F19" s="911"/>
    </row>
    <row r="20" spans="1:6" ht="24" x14ac:dyDescent="0.55000000000000004">
      <c r="A20" s="912">
        <v>4</v>
      </c>
      <c r="B20" s="914" t="s">
        <v>524</v>
      </c>
      <c r="C20" s="301">
        <f>+'4.1ครุภัณฑ์งานระบบสุขาภิบาล'!K32</f>
        <v>0</v>
      </c>
      <c r="D20" s="915">
        <v>1.07</v>
      </c>
      <c r="E20" s="301">
        <f>+C20*D20</f>
        <v>0</v>
      </c>
      <c r="F20" s="911"/>
    </row>
    <row r="21" spans="1:6" ht="24" x14ac:dyDescent="0.55000000000000004">
      <c r="A21" s="906">
        <v>5</v>
      </c>
      <c r="B21" s="914" t="s">
        <v>525</v>
      </c>
      <c r="C21" s="301">
        <f>+'5.1ครุภัณฑ์งานระบบปรับอากาศ'!K32</f>
        <v>0</v>
      </c>
      <c r="D21" s="915">
        <v>1.07</v>
      </c>
      <c r="E21" s="301">
        <f>+C21*D21</f>
        <v>0</v>
      </c>
      <c r="F21" s="911"/>
    </row>
    <row r="22" spans="1:6" ht="24" x14ac:dyDescent="0.55000000000000004">
      <c r="A22" s="912">
        <v>6</v>
      </c>
      <c r="B22" s="907" t="s">
        <v>1170</v>
      </c>
      <c r="C22" s="916">
        <f>'6.งานลิฟท์'!$K$30</f>
        <v>0</v>
      </c>
      <c r="D22" s="915">
        <v>1.07</v>
      </c>
      <c r="E22" s="301">
        <f>+C22*D22</f>
        <v>0</v>
      </c>
      <c r="F22" s="917"/>
    </row>
    <row r="23" spans="1:6" x14ac:dyDescent="0.5">
      <c r="A23" s="479"/>
      <c r="B23" s="480"/>
      <c r="C23" s="481"/>
      <c r="D23" s="487"/>
      <c r="E23" s="481"/>
      <c r="F23" s="486"/>
    </row>
    <row r="24" spans="1:6" x14ac:dyDescent="0.5">
      <c r="A24" s="479"/>
      <c r="B24" s="480"/>
      <c r="C24" s="481"/>
      <c r="D24" s="485"/>
      <c r="E24" s="481"/>
      <c r="F24" s="482"/>
    </row>
    <row r="25" spans="1:6" x14ac:dyDescent="0.5">
      <c r="A25" s="479"/>
      <c r="B25" s="484"/>
      <c r="C25" s="481"/>
      <c r="D25" s="485"/>
      <c r="E25" s="481"/>
      <c r="F25" s="482"/>
    </row>
    <row r="26" spans="1:6" x14ac:dyDescent="0.5">
      <c r="A26" s="488"/>
      <c r="B26" s="489"/>
      <c r="C26" s="483" t="s">
        <v>2</v>
      </c>
      <c r="D26" s="482"/>
      <c r="E26" s="482"/>
      <c r="F26" s="482"/>
    </row>
    <row r="27" spans="1:6" x14ac:dyDescent="0.5">
      <c r="A27" s="482"/>
      <c r="B27" s="482"/>
      <c r="C27" s="490">
        <f>SUM(C19:C26)</f>
        <v>0</v>
      </c>
      <c r="D27" s="482"/>
      <c r="E27" s="482"/>
      <c r="F27" s="482"/>
    </row>
    <row r="28" spans="1:6" x14ac:dyDescent="0.5">
      <c r="A28" s="482"/>
      <c r="B28" s="482"/>
      <c r="D28" s="482"/>
      <c r="E28" s="482"/>
      <c r="F28" s="482"/>
    </row>
    <row r="29" spans="1:6" x14ac:dyDescent="0.5">
      <c r="A29" s="482"/>
      <c r="B29" s="482"/>
      <c r="C29" s="482"/>
      <c r="D29" s="482"/>
      <c r="E29" s="482"/>
      <c r="F29" s="482"/>
    </row>
    <row r="30" spans="1:6" x14ac:dyDescent="0.5">
      <c r="A30" s="491"/>
      <c r="B30" s="491"/>
      <c r="C30" s="491"/>
      <c r="D30" s="491"/>
      <c r="E30" s="491"/>
      <c r="F30" s="491"/>
    </row>
    <row r="31" spans="1:6" x14ac:dyDescent="0.5">
      <c r="A31" s="918" t="s">
        <v>43</v>
      </c>
      <c r="B31" s="1072" t="s">
        <v>519</v>
      </c>
      <c r="C31" s="1072"/>
      <c r="D31" s="1072"/>
      <c r="E31" s="919">
        <f>SUM(E16:E30)</f>
        <v>0</v>
      </c>
      <c r="F31" s="492"/>
    </row>
    <row r="32" spans="1:6" ht="24" x14ac:dyDescent="0.55000000000000004">
      <c r="A32" s="1056"/>
      <c r="B32" s="1057" t="s">
        <v>1186</v>
      </c>
      <c r="C32" s="1058" t="str">
        <f>BAHTTEXT(E31)</f>
        <v>ศูนย์บาทถ้วน</v>
      </c>
      <c r="D32" s="1059"/>
      <c r="E32" s="1059"/>
      <c r="F32" s="1060"/>
    </row>
    <row r="33" spans="1:6" x14ac:dyDescent="0.5">
      <c r="A33" s="920"/>
      <c r="B33" s="921"/>
      <c r="C33" s="921"/>
      <c r="D33" s="921"/>
      <c r="E33" s="922" t="s">
        <v>2</v>
      </c>
      <c r="F33" s="493"/>
    </row>
    <row r="34" spans="1:6" ht="24" x14ac:dyDescent="0.55000000000000004">
      <c r="A34" s="898"/>
      <c r="B34" s="898" t="s">
        <v>45</v>
      </c>
      <c r="C34" s="923"/>
      <c r="D34" s="898" t="s">
        <v>46</v>
      </c>
      <c r="E34" s="320" t="s">
        <v>2</v>
      </c>
      <c r="F34" s="476"/>
    </row>
    <row r="35" spans="1:6" ht="24" x14ac:dyDescent="0.55000000000000004">
      <c r="A35" s="898"/>
      <c r="B35" s="924" t="s">
        <v>47</v>
      </c>
      <c r="C35" s="290"/>
      <c r="D35" s="898" t="s">
        <v>33</v>
      </c>
      <c r="E35" s="898"/>
    </row>
    <row r="36" spans="1:6" ht="24" x14ac:dyDescent="0.55000000000000004">
      <c r="A36" s="925"/>
      <c r="B36" s="924" t="s">
        <v>48</v>
      </c>
      <c r="C36" s="290"/>
      <c r="D36" s="925" t="s">
        <v>49</v>
      </c>
      <c r="E36" s="925"/>
      <c r="F36" s="494"/>
    </row>
    <row r="37" spans="1:6" ht="24" x14ac:dyDescent="0.55000000000000004">
      <c r="A37" s="898"/>
      <c r="B37" s="924"/>
      <c r="C37" s="898"/>
      <c r="D37" s="898"/>
      <c r="E37" s="898"/>
    </row>
    <row r="38" spans="1:6" ht="24" x14ac:dyDescent="0.55000000000000004">
      <c r="A38" s="898"/>
      <c r="B38" s="926" t="s">
        <v>479</v>
      </c>
      <c r="C38" s="898"/>
      <c r="D38" s="898"/>
      <c r="E38" s="898"/>
    </row>
  </sheetData>
  <mergeCells count="14">
    <mergeCell ref="C32:F32"/>
    <mergeCell ref="A13:A14"/>
    <mergeCell ref="B13:B14"/>
    <mergeCell ref="F13:F14"/>
    <mergeCell ref="A2:F2"/>
    <mergeCell ref="A3:F3"/>
    <mergeCell ref="C5:F5"/>
    <mergeCell ref="C6:F6"/>
    <mergeCell ref="C7:F7"/>
    <mergeCell ref="C9:F9"/>
    <mergeCell ref="B31:D31"/>
    <mergeCell ref="C10:F10"/>
    <mergeCell ref="C11:D11"/>
    <mergeCell ref="E11:F1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7"/>
  <sheetViews>
    <sheetView view="pageBreakPreview" zoomScaleNormal="100" zoomScaleSheetLayoutView="100" workbookViewId="0">
      <selection activeCell="D3" sqref="D3"/>
    </sheetView>
  </sheetViews>
  <sheetFormatPr defaultColWidth="9.140625" defaultRowHeight="15" customHeight="1" x14ac:dyDescent="0.45"/>
  <cols>
    <col min="1" max="1" width="6.5703125" style="130" customWidth="1"/>
    <col min="2" max="2" width="5.42578125" style="130" customWidth="1"/>
    <col min="3" max="3" width="30.42578125" style="130" customWidth="1"/>
    <col min="4" max="4" width="24.85546875" style="130" customWidth="1"/>
    <col min="5" max="5" width="11.140625" style="130" customWidth="1"/>
    <col min="6" max="6" width="9.5703125" style="130" customWidth="1"/>
    <col min="7" max="7" width="13.7109375" style="991" customWidth="1"/>
    <col min="8" max="8" width="14.140625" style="130" customWidth="1"/>
    <col min="9" max="9" width="18.85546875" style="130" customWidth="1"/>
    <col min="10" max="10" width="13.7109375" style="130" customWidth="1"/>
    <col min="11" max="11" width="15.85546875" style="130" customWidth="1"/>
    <col min="12" max="13" width="10.42578125" style="130" customWidth="1"/>
    <col min="14" max="14" width="14.42578125" style="130" customWidth="1"/>
    <col min="15" max="26" width="10.42578125" style="130" customWidth="1"/>
    <col min="27" max="16384" width="9.140625" style="130"/>
  </cols>
  <sheetData>
    <row r="1" spans="1:26" ht="18" customHeight="1" x14ac:dyDescent="0.55000000000000004">
      <c r="A1" s="1074" t="s">
        <v>5</v>
      </c>
      <c r="B1" s="1075"/>
      <c r="C1" s="1075"/>
      <c r="D1" s="1076" t="s">
        <v>89</v>
      </c>
      <c r="E1" s="1075"/>
      <c r="F1" s="1077"/>
      <c r="G1" s="1075"/>
      <c r="H1" s="125"/>
      <c r="I1" s="126" t="s">
        <v>0</v>
      </c>
      <c r="J1" s="127" t="s">
        <v>29</v>
      </c>
      <c r="K1" s="128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8" customHeight="1" x14ac:dyDescent="0.45">
      <c r="A2" s="1074" t="s">
        <v>6</v>
      </c>
      <c r="B2" s="1075"/>
      <c r="C2" s="1075"/>
      <c r="D2" s="1076" t="s">
        <v>88</v>
      </c>
      <c r="E2" s="1075"/>
      <c r="F2" s="1075"/>
      <c r="G2" s="1075"/>
      <c r="H2" s="131"/>
      <c r="I2" s="126" t="s">
        <v>1</v>
      </c>
      <c r="J2" s="1078">
        <v>44285</v>
      </c>
      <c r="K2" s="1078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8" customHeight="1" x14ac:dyDescent="0.45">
      <c r="A3" s="1074" t="s">
        <v>7</v>
      </c>
      <c r="B3" s="1075"/>
      <c r="C3" s="1075"/>
      <c r="D3" s="83"/>
      <c r="E3" s="133"/>
      <c r="F3" s="871"/>
      <c r="G3" s="131"/>
      <c r="H3" s="125"/>
      <c r="I3" s="125"/>
      <c r="J3" s="127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8" customHeight="1" x14ac:dyDescent="0.45">
      <c r="A4" s="129"/>
      <c r="B4" s="134"/>
      <c r="C4" s="134"/>
      <c r="D4" s="129"/>
      <c r="E4" s="133"/>
      <c r="F4" s="129"/>
      <c r="G4" s="133"/>
      <c r="H4" s="133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8" customHeight="1" x14ac:dyDescent="0.45">
      <c r="A5" s="1079" t="s">
        <v>8</v>
      </c>
      <c r="B5" s="1081" t="s">
        <v>9</v>
      </c>
      <c r="C5" s="1082"/>
      <c r="D5" s="1083"/>
      <c r="E5" s="1087" t="s">
        <v>10</v>
      </c>
      <c r="F5" s="1079" t="s">
        <v>11</v>
      </c>
      <c r="G5" s="1088" t="s">
        <v>12</v>
      </c>
      <c r="H5" s="1089"/>
      <c r="I5" s="1090" t="s">
        <v>13</v>
      </c>
      <c r="J5" s="1089"/>
      <c r="K5" s="872" t="s">
        <v>14</v>
      </c>
      <c r="L5" s="1079" t="s">
        <v>15</v>
      </c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ht="18" customHeight="1" x14ac:dyDescent="0.45">
      <c r="A6" s="1080"/>
      <c r="B6" s="1084"/>
      <c r="C6" s="1085"/>
      <c r="D6" s="1086"/>
      <c r="E6" s="1080"/>
      <c r="F6" s="1080"/>
      <c r="G6" s="135" t="s">
        <v>16</v>
      </c>
      <c r="H6" s="136" t="s">
        <v>17</v>
      </c>
      <c r="I6" s="135" t="s">
        <v>16</v>
      </c>
      <c r="J6" s="137" t="s">
        <v>17</v>
      </c>
      <c r="K6" s="137" t="s">
        <v>18</v>
      </c>
      <c r="L6" s="1080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18" customHeight="1" x14ac:dyDescent="0.45">
      <c r="A7" s="138"/>
      <c r="B7" s="139" t="s">
        <v>480</v>
      </c>
      <c r="C7" s="139"/>
      <c r="D7" s="140"/>
      <c r="E7" s="141"/>
      <c r="F7" s="138"/>
      <c r="G7" s="142"/>
      <c r="H7" s="142"/>
      <c r="I7" s="143"/>
      <c r="J7" s="143"/>
      <c r="K7" s="143"/>
      <c r="L7" s="138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18" customHeight="1" x14ac:dyDescent="0.45">
      <c r="A8" s="144"/>
      <c r="B8" s="145"/>
      <c r="C8" s="146"/>
      <c r="D8" s="147"/>
      <c r="E8" s="148"/>
      <c r="F8" s="144"/>
      <c r="G8" s="148"/>
      <c r="H8" s="148"/>
      <c r="I8" s="149"/>
      <c r="J8" s="149"/>
      <c r="K8" s="149"/>
      <c r="L8" s="144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8" customHeight="1" x14ac:dyDescent="0.5">
      <c r="A9" s="927">
        <v>1</v>
      </c>
      <c r="B9" s="928" t="s">
        <v>1093</v>
      </c>
      <c r="C9" s="146"/>
      <c r="D9" s="147"/>
      <c r="E9" s="931"/>
      <c r="F9" s="932" t="s">
        <v>1110</v>
      </c>
      <c r="G9" s="949"/>
      <c r="H9" s="950">
        <f t="shared" ref="H9:H41" si="0">ROUND(G9*E9,0)</f>
        <v>0</v>
      </c>
      <c r="I9" s="949"/>
      <c r="J9" s="950">
        <f t="shared" ref="J9:J41" si="1">ROUND(I9*E9,0)</f>
        <v>0</v>
      </c>
      <c r="K9" s="951">
        <f t="shared" ref="K9:K41" si="2">J9+H9</f>
        <v>0</v>
      </c>
      <c r="L9" s="144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8" customHeight="1" x14ac:dyDescent="0.5">
      <c r="A10" s="927">
        <v>2</v>
      </c>
      <c r="B10" s="929" t="s">
        <v>1094</v>
      </c>
      <c r="C10" s="890"/>
      <c r="D10" s="891"/>
      <c r="E10" s="933"/>
      <c r="F10" s="934" t="s">
        <v>1110</v>
      </c>
      <c r="G10" s="949"/>
      <c r="H10" s="950">
        <f t="shared" si="0"/>
        <v>0</v>
      </c>
      <c r="I10" s="949"/>
      <c r="J10" s="950">
        <f t="shared" si="1"/>
        <v>0</v>
      </c>
      <c r="K10" s="1039">
        <f t="shared" si="2"/>
        <v>0</v>
      </c>
      <c r="L10" s="144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8" customHeight="1" x14ac:dyDescent="0.5">
      <c r="A11" s="927">
        <v>3</v>
      </c>
      <c r="B11" s="929" t="s">
        <v>1095</v>
      </c>
      <c r="C11" s="890"/>
      <c r="D11" s="891"/>
      <c r="E11" s="933"/>
      <c r="F11" s="934" t="s">
        <v>1110</v>
      </c>
      <c r="G11" s="949"/>
      <c r="H11" s="950">
        <f t="shared" si="0"/>
        <v>0</v>
      </c>
      <c r="I11" s="949"/>
      <c r="J11" s="950">
        <f t="shared" si="1"/>
        <v>0</v>
      </c>
      <c r="K11" s="1039">
        <f t="shared" si="2"/>
        <v>0</v>
      </c>
      <c r="L11" s="144"/>
      <c r="M11" s="132"/>
      <c r="N11" s="153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18" customHeight="1" x14ac:dyDescent="0.5">
      <c r="A12" s="927">
        <v>4</v>
      </c>
      <c r="B12" s="929" t="s">
        <v>1156</v>
      </c>
      <c r="C12" s="890"/>
      <c r="D12" s="891"/>
      <c r="E12" s="935"/>
      <c r="F12" s="934" t="s">
        <v>1110</v>
      </c>
      <c r="G12" s="949"/>
      <c r="H12" s="950">
        <f t="shared" si="0"/>
        <v>0</v>
      </c>
      <c r="I12" s="949"/>
      <c r="J12" s="950">
        <f t="shared" si="1"/>
        <v>0</v>
      </c>
      <c r="K12" s="1039">
        <f t="shared" si="2"/>
        <v>0</v>
      </c>
      <c r="L12" s="144"/>
      <c r="M12" s="132"/>
      <c r="N12" s="153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18" customHeight="1" x14ac:dyDescent="0.5">
      <c r="A13" s="927">
        <v>5</v>
      </c>
      <c r="B13" s="929" t="s">
        <v>1096</v>
      </c>
      <c r="C13" s="890"/>
      <c r="D13" s="891"/>
      <c r="E13" s="935"/>
      <c r="F13" s="934" t="s">
        <v>1110</v>
      </c>
      <c r="G13" s="949"/>
      <c r="H13" s="950">
        <f t="shared" si="0"/>
        <v>0</v>
      </c>
      <c r="I13" s="949"/>
      <c r="J13" s="950">
        <f t="shared" si="1"/>
        <v>0</v>
      </c>
      <c r="K13" s="1039">
        <f t="shared" si="2"/>
        <v>0</v>
      </c>
      <c r="L13" s="144"/>
      <c r="M13" s="132"/>
      <c r="N13" s="153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18" customHeight="1" x14ac:dyDescent="0.5">
      <c r="A14" s="927">
        <v>6</v>
      </c>
      <c r="B14" s="929" t="s">
        <v>1167</v>
      </c>
      <c r="C14" s="890"/>
      <c r="D14" s="891"/>
      <c r="E14" s="935"/>
      <c r="F14" s="934"/>
      <c r="G14" s="949"/>
      <c r="H14" s="950"/>
      <c r="I14" s="949"/>
      <c r="J14" s="950"/>
      <c r="K14" s="1039"/>
      <c r="L14" s="144"/>
      <c r="M14" s="132"/>
      <c r="N14" s="153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s="946" customFormat="1" ht="18" customHeight="1" x14ac:dyDescent="0.5">
      <c r="A15" s="927"/>
      <c r="B15" s="929">
        <v>6.1</v>
      </c>
      <c r="C15" s="890" t="s">
        <v>1168</v>
      </c>
      <c r="D15" s="891"/>
      <c r="E15" s="935"/>
      <c r="F15" s="934" t="s">
        <v>1111</v>
      </c>
      <c r="G15" s="949"/>
      <c r="H15" s="950">
        <f t="shared" ref="H15" si="3">ROUND(G15*E15,0)</f>
        <v>0</v>
      </c>
      <c r="I15" s="949"/>
      <c r="J15" s="950">
        <f t="shared" ref="J15" si="4">ROUND(I15*E15,0)</f>
        <v>0</v>
      </c>
      <c r="K15" s="1039">
        <f t="shared" ref="K15" si="5">J15+H15</f>
        <v>0</v>
      </c>
      <c r="L15" s="144"/>
      <c r="M15" s="132"/>
      <c r="N15" s="153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s="946" customFormat="1" ht="18" customHeight="1" x14ac:dyDescent="0.5">
      <c r="A16" s="927"/>
      <c r="B16" s="929"/>
      <c r="C16" s="890" t="s">
        <v>1169</v>
      </c>
      <c r="D16" s="891"/>
      <c r="E16" s="935"/>
      <c r="F16" s="934"/>
      <c r="G16" s="949"/>
      <c r="H16" s="950"/>
      <c r="I16" s="949"/>
      <c r="J16" s="950"/>
      <c r="K16" s="1039"/>
      <c r="L16" s="144"/>
      <c r="M16" s="132"/>
      <c r="N16" s="153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18" customHeight="1" x14ac:dyDescent="0.5">
      <c r="A17" s="927">
        <v>7</v>
      </c>
      <c r="B17" s="929" t="s">
        <v>1097</v>
      </c>
      <c r="C17" s="890"/>
      <c r="D17" s="891"/>
      <c r="E17" s="933"/>
      <c r="F17" s="934" t="s">
        <v>1111</v>
      </c>
      <c r="G17" s="949"/>
      <c r="H17" s="950">
        <f t="shared" si="0"/>
        <v>0</v>
      </c>
      <c r="I17" s="949"/>
      <c r="J17" s="950">
        <f t="shared" si="1"/>
        <v>0</v>
      </c>
      <c r="K17" s="1039">
        <f t="shared" si="2"/>
        <v>0</v>
      </c>
      <c r="L17" s="144"/>
      <c r="M17" s="132"/>
      <c r="N17" s="153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18" customHeight="1" x14ac:dyDescent="0.5">
      <c r="A18" s="927">
        <v>8</v>
      </c>
      <c r="B18" s="929" t="s">
        <v>1157</v>
      </c>
      <c r="C18" s="892"/>
      <c r="D18" s="891"/>
      <c r="E18" s="935"/>
      <c r="F18" s="934" t="s">
        <v>1112</v>
      </c>
      <c r="G18" s="949"/>
      <c r="H18" s="950">
        <f t="shared" si="0"/>
        <v>0</v>
      </c>
      <c r="I18" s="949"/>
      <c r="J18" s="950">
        <f t="shared" si="1"/>
        <v>0</v>
      </c>
      <c r="K18" s="1039">
        <f t="shared" si="2"/>
        <v>0</v>
      </c>
      <c r="L18" s="144"/>
      <c r="M18" s="132"/>
      <c r="N18" s="153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8" customHeight="1" x14ac:dyDescent="0.5">
      <c r="A19" s="927">
        <v>9</v>
      </c>
      <c r="B19" s="929" t="s">
        <v>1158</v>
      </c>
      <c r="C19" s="892"/>
      <c r="D19" s="891"/>
      <c r="E19" s="935"/>
      <c r="F19" s="934" t="s">
        <v>1112</v>
      </c>
      <c r="G19" s="949"/>
      <c r="H19" s="950">
        <f t="shared" si="0"/>
        <v>0</v>
      </c>
      <c r="I19" s="949"/>
      <c r="J19" s="950">
        <f t="shared" si="1"/>
        <v>0</v>
      </c>
      <c r="K19" s="1039">
        <f t="shared" si="2"/>
        <v>0</v>
      </c>
      <c r="L19" s="144"/>
      <c r="M19" s="132"/>
      <c r="N19" s="153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ht="18" customHeight="1" x14ac:dyDescent="0.5">
      <c r="A20" s="927">
        <v>10</v>
      </c>
      <c r="B20" s="929" t="s">
        <v>1159</v>
      </c>
      <c r="C20" s="890"/>
      <c r="D20" s="891"/>
      <c r="E20" s="935"/>
      <c r="F20" s="934" t="s">
        <v>1112</v>
      </c>
      <c r="G20" s="949"/>
      <c r="H20" s="950">
        <f t="shared" si="0"/>
        <v>0</v>
      </c>
      <c r="I20" s="949"/>
      <c r="J20" s="950">
        <f t="shared" si="1"/>
        <v>0</v>
      </c>
      <c r="K20" s="1039">
        <f t="shared" si="2"/>
        <v>0</v>
      </c>
      <c r="L20" s="144"/>
      <c r="M20" s="132"/>
      <c r="N20" s="153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8" customHeight="1" x14ac:dyDescent="0.5">
      <c r="A21" s="927">
        <v>11</v>
      </c>
      <c r="B21" s="929" t="s">
        <v>1160</v>
      </c>
      <c r="C21" s="890"/>
      <c r="D21" s="891"/>
      <c r="E21" s="933"/>
      <c r="F21" s="934" t="s">
        <v>1112</v>
      </c>
      <c r="G21" s="949"/>
      <c r="H21" s="950">
        <f t="shared" si="0"/>
        <v>0</v>
      </c>
      <c r="I21" s="949"/>
      <c r="J21" s="950">
        <f t="shared" si="1"/>
        <v>0</v>
      </c>
      <c r="K21" s="1039">
        <f t="shared" si="2"/>
        <v>0</v>
      </c>
      <c r="L21" s="144"/>
      <c r="M21" s="132"/>
      <c r="N21" s="153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18" customHeight="1" x14ac:dyDescent="0.5">
      <c r="A22" s="927">
        <v>12</v>
      </c>
      <c r="B22" s="929" t="s">
        <v>1161</v>
      </c>
      <c r="C22" s="890"/>
      <c r="D22" s="891"/>
      <c r="E22" s="936"/>
      <c r="F22" s="934" t="s">
        <v>1112</v>
      </c>
      <c r="G22" s="949"/>
      <c r="H22" s="950">
        <f t="shared" si="0"/>
        <v>0</v>
      </c>
      <c r="I22" s="949"/>
      <c r="J22" s="950">
        <f t="shared" si="1"/>
        <v>0</v>
      </c>
      <c r="K22" s="1039">
        <f t="shared" si="2"/>
        <v>0</v>
      </c>
      <c r="L22" s="144"/>
      <c r="M22" s="132"/>
      <c r="N22" s="153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8" customHeight="1" x14ac:dyDescent="0.5">
      <c r="A23" s="927">
        <v>13</v>
      </c>
      <c r="B23" s="928" t="s">
        <v>1162</v>
      </c>
      <c r="C23" s="944"/>
      <c r="D23" s="147"/>
      <c r="E23" s="937"/>
      <c r="F23" s="932" t="s">
        <v>1112</v>
      </c>
      <c r="G23" s="949"/>
      <c r="H23" s="950">
        <f t="shared" si="0"/>
        <v>0</v>
      </c>
      <c r="I23" s="949"/>
      <c r="J23" s="950">
        <f t="shared" si="1"/>
        <v>0</v>
      </c>
      <c r="K23" s="1039">
        <f t="shared" si="2"/>
        <v>0</v>
      </c>
      <c r="L23" s="144"/>
      <c r="M23" s="132"/>
      <c r="N23" s="153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8" customHeight="1" x14ac:dyDescent="0.5">
      <c r="A24" s="927">
        <v>14</v>
      </c>
      <c r="B24" s="928" t="s">
        <v>1163</v>
      </c>
      <c r="C24" s="945"/>
      <c r="D24" s="147"/>
      <c r="E24" s="937"/>
      <c r="F24" s="932" t="s">
        <v>1112</v>
      </c>
      <c r="G24" s="949"/>
      <c r="H24" s="950">
        <f t="shared" si="0"/>
        <v>0</v>
      </c>
      <c r="I24" s="949"/>
      <c r="J24" s="950">
        <f t="shared" si="1"/>
        <v>0</v>
      </c>
      <c r="K24" s="1039">
        <f t="shared" si="2"/>
        <v>0</v>
      </c>
      <c r="L24" s="144"/>
      <c r="M24" s="132"/>
      <c r="N24" s="153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18" customHeight="1" x14ac:dyDescent="0.5">
      <c r="A25" s="927">
        <v>15</v>
      </c>
      <c r="B25" s="928" t="s">
        <v>1164</v>
      </c>
      <c r="C25" s="944"/>
      <c r="D25" s="147"/>
      <c r="E25" s="937"/>
      <c r="F25" s="932" t="s">
        <v>1112</v>
      </c>
      <c r="G25" s="949"/>
      <c r="H25" s="950">
        <f t="shared" si="0"/>
        <v>0</v>
      </c>
      <c r="I25" s="949"/>
      <c r="J25" s="950">
        <f t="shared" si="1"/>
        <v>0</v>
      </c>
      <c r="K25" s="1039">
        <f t="shared" si="2"/>
        <v>0</v>
      </c>
      <c r="L25" s="144"/>
      <c r="M25" s="132"/>
      <c r="N25" s="153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8" customHeight="1" x14ac:dyDescent="0.5">
      <c r="A26" s="927">
        <v>16</v>
      </c>
      <c r="B26" s="928" t="s">
        <v>316</v>
      </c>
      <c r="C26" s="945"/>
      <c r="D26" s="147"/>
      <c r="E26" s="937"/>
      <c r="F26" s="932" t="s">
        <v>1112</v>
      </c>
      <c r="G26" s="949"/>
      <c r="H26" s="950">
        <f t="shared" si="0"/>
        <v>0</v>
      </c>
      <c r="I26" s="949"/>
      <c r="J26" s="950">
        <f t="shared" si="1"/>
        <v>0</v>
      </c>
      <c r="K26" s="1039">
        <f t="shared" si="2"/>
        <v>0</v>
      </c>
      <c r="L26" s="144"/>
      <c r="M26" s="132"/>
      <c r="N26" s="153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18" customHeight="1" x14ac:dyDescent="0.5">
      <c r="A27" s="927">
        <v>17</v>
      </c>
      <c r="B27" s="928" t="s">
        <v>315</v>
      </c>
      <c r="C27" s="945"/>
      <c r="D27" s="147"/>
      <c r="E27" s="937"/>
      <c r="F27" s="932" t="s">
        <v>1112</v>
      </c>
      <c r="G27" s="949"/>
      <c r="H27" s="950">
        <f t="shared" si="0"/>
        <v>0</v>
      </c>
      <c r="I27" s="949"/>
      <c r="J27" s="950">
        <f t="shared" si="1"/>
        <v>0</v>
      </c>
      <c r="K27" s="1039">
        <f t="shared" si="2"/>
        <v>0</v>
      </c>
      <c r="L27" s="144"/>
      <c r="M27" s="132"/>
      <c r="N27" s="153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8" customHeight="1" x14ac:dyDescent="0.5">
      <c r="A28" s="927">
        <v>18</v>
      </c>
      <c r="B28" s="928" t="s">
        <v>1165</v>
      </c>
      <c r="C28" s="945"/>
      <c r="D28" s="147"/>
      <c r="E28" s="938"/>
      <c r="F28" s="939" t="s">
        <v>314</v>
      </c>
      <c r="G28" s="952"/>
      <c r="H28" s="953">
        <f t="shared" si="0"/>
        <v>0</v>
      </c>
      <c r="I28" s="949"/>
      <c r="J28" s="953">
        <f t="shared" si="1"/>
        <v>0</v>
      </c>
      <c r="K28" s="1040">
        <f t="shared" si="2"/>
        <v>0</v>
      </c>
      <c r="L28" s="144"/>
      <c r="M28" s="132"/>
      <c r="N28" s="153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18" customHeight="1" x14ac:dyDescent="0.5">
      <c r="A29" s="927">
        <v>19</v>
      </c>
      <c r="B29" s="930" t="s">
        <v>1166</v>
      </c>
      <c r="C29" s="892"/>
      <c r="D29" s="891"/>
      <c r="E29" s="940"/>
      <c r="F29" s="941" t="s">
        <v>314</v>
      </c>
      <c r="G29" s="1041"/>
      <c r="H29" s="1042">
        <f t="shared" si="0"/>
        <v>0</v>
      </c>
      <c r="I29" s="949"/>
      <c r="J29" s="1042">
        <f t="shared" si="1"/>
        <v>0</v>
      </c>
      <c r="K29" s="1043">
        <f t="shared" si="2"/>
        <v>0</v>
      </c>
      <c r="L29" s="144"/>
      <c r="M29" s="132"/>
      <c r="N29" s="153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t="18" customHeight="1" x14ac:dyDescent="0.5">
      <c r="A30" s="927">
        <v>20</v>
      </c>
      <c r="B30" s="930" t="s">
        <v>1098</v>
      </c>
      <c r="C30" s="892"/>
      <c r="D30" s="891"/>
      <c r="E30" s="933"/>
      <c r="F30" s="934" t="s">
        <v>1112</v>
      </c>
      <c r="G30" s="949"/>
      <c r="H30" s="950">
        <f t="shared" si="0"/>
        <v>0</v>
      </c>
      <c r="I30" s="949"/>
      <c r="J30" s="950">
        <f t="shared" si="1"/>
        <v>0</v>
      </c>
      <c r="K30" s="1039">
        <f t="shared" si="2"/>
        <v>0</v>
      </c>
      <c r="L30" s="144"/>
      <c r="M30" s="149"/>
      <c r="N30" s="153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t="18" customHeight="1" x14ac:dyDescent="0.5">
      <c r="A31" s="927">
        <v>21</v>
      </c>
      <c r="B31" s="930" t="s">
        <v>1099</v>
      </c>
      <c r="C31" s="892"/>
      <c r="D31" s="891"/>
      <c r="E31" s="933"/>
      <c r="F31" s="934" t="s">
        <v>1112</v>
      </c>
      <c r="G31" s="949"/>
      <c r="H31" s="950">
        <f t="shared" si="0"/>
        <v>0</v>
      </c>
      <c r="I31" s="949"/>
      <c r="J31" s="950">
        <f t="shared" si="1"/>
        <v>0</v>
      </c>
      <c r="K31" s="1039">
        <f t="shared" si="2"/>
        <v>0</v>
      </c>
      <c r="L31" s="144"/>
      <c r="M31" s="155"/>
      <c r="N31" s="153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18" customHeight="1" x14ac:dyDescent="0.5">
      <c r="A32" s="927">
        <v>22</v>
      </c>
      <c r="B32" s="929" t="s">
        <v>1100</v>
      </c>
      <c r="C32" s="892"/>
      <c r="D32" s="891"/>
      <c r="E32" s="933"/>
      <c r="F32" s="934" t="s">
        <v>1112</v>
      </c>
      <c r="G32" s="949"/>
      <c r="H32" s="950">
        <f t="shared" si="0"/>
        <v>0</v>
      </c>
      <c r="I32" s="949"/>
      <c r="J32" s="950">
        <f t="shared" si="1"/>
        <v>0</v>
      </c>
      <c r="K32" s="1039">
        <f t="shared" si="2"/>
        <v>0</v>
      </c>
      <c r="L32" s="144"/>
      <c r="M32" s="149"/>
      <c r="N32" s="153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26" ht="18" customHeight="1" x14ac:dyDescent="0.5">
      <c r="A33" s="927">
        <v>23</v>
      </c>
      <c r="B33" s="929" t="s">
        <v>1101</v>
      </c>
      <c r="C33" s="893"/>
      <c r="D33" s="894"/>
      <c r="E33" s="933"/>
      <c r="F33" s="934" t="s">
        <v>1112</v>
      </c>
      <c r="G33" s="949"/>
      <c r="H33" s="950">
        <f t="shared" si="0"/>
        <v>0</v>
      </c>
      <c r="I33" s="949"/>
      <c r="J33" s="950">
        <f t="shared" si="1"/>
        <v>0</v>
      </c>
      <c r="K33" s="1039">
        <f t="shared" si="2"/>
        <v>0</v>
      </c>
      <c r="L33" s="144"/>
      <c r="M33" s="155"/>
      <c r="N33" s="153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8" customHeight="1" x14ac:dyDescent="0.5">
      <c r="A34" s="927">
        <v>24</v>
      </c>
      <c r="B34" s="929" t="s">
        <v>1102</v>
      </c>
      <c r="C34" s="893"/>
      <c r="D34" s="894"/>
      <c r="E34" s="933"/>
      <c r="F34" s="934" t="s">
        <v>1112</v>
      </c>
      <c r="G34" s="949"/>
      <c r="H34" s="950">
        <f t="shared" si="0"/>
        <v>0</v>
      </c>
      <c r="I34" s="949"/>
      <c r="J34" s="950">
        <f t="shared" si="1"/>
        <v>0</v>
      </c>
      <c r="K34" s="1039">
        <f t="shared" si="2"/>
        <v>0</v>
      </c>
      <c r="L34" s="144"/>
      <c r="M34" s="155"/>
      <c r="N34" s="153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18" customHeight="1" x14ac:dyDescent="0.5">
      <c r="A35" s="927">
        <v>25</v>
      </c>
      <c r="B35" s="929" t="s">
        <v>1103</v>
      </c>
      <c r="C35" s="895"/>
      <c r="D35" s="891"/>
      <c r="E35" s="933"/>
      <c r="F35" s="934" t="s">
        <v>1112</v>
      </c>
      <c r="G35" s="949"/>
      <c r="H35" s="950">
        <f t="shared" si="0"/>
        <v>0</v>
      </c>
      <c r="I35" s="949"/>
      <c r="J35" s="950">
        <f t="shared" si="1"/>
        <v>0</v>
      </c>
      <c r="K35" s="1039">
        <f t="shared" si="2"/>
        <v>0</v>
      </c>
      <c r="L35" s="144"/>
      <c r="M35" s="149"/>
      <c r="N35" s="153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18" customHeight="1" x14ac:dyDescent="0.5">
      <c r="A36" s="927">
        <v>26</v>
      </c>
      <c r="B36" s="929" t="s">
        <v>1104</v>
      </c>
      <c r="C36" s="896"/>
      <c r="D36" s="896"/>
      <c r="E36" s="933"/>
      <c r="F36" s="934" t="s">
        <v>1112</v>
      </c>
      <c r="G36" s="949"/>
      <c r="H36" s="950">
        <f t="shared" si="0"/>
        <v>0</v>
      </c>
      <c r="I36" s="949"/>
      <c r="J36" s="950">
        <f t="shared" si="1"/>
        <v>0</v>
      </c>
      <c r="K36" s="1039">
        <f t="shared" si="2"/>
        <v>0</v>
      </c>
      <c r="L36" s="144"/>
      <c r="M36" s="149"/>
      <c r="N36" s="153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8" customHeight="1" x14ac:dyDescent="0.5">
      <c r="A37" s="927">
        <v>27</v>
      </c>
      <c r="B37" s="929" t="s">
        <v>1105</v>
      </c>
      <c r="C37" s="895"/>
      <c r="D37" s="891"/>
      <c r="E37" s="942"/>
      <c r="F37" s="934" t="s">
        <v>1112</v>
      </c>
      <c r="G37" s="949"/>
      <c r="H37" s="950">
        <f t="shared" si="0"/>
        <v>0</v>
      </c>
      <c r="I37" s="949"/>
      <c r="J37" s="950">
        <f t="shared" si="1"/>
        <v>0</v>
      </c>
      <c r="K37" s="1039">
        <f t="shared" si="2"/>
        <v>0</v>
      </c>
      <c r="L37" s="144"/>
      <c r="M37" s="159"/>
      <c r="N37" s="153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8" customHeight="1" x14ac:dyDescent="0.5">
      <c r="A38" s="927">
        <v>28</v>
      </c>
      <c r="B38" s="929" t="s">
        <v>1106</v>
      </c>
      <c r="C38" s="893"/>
      <c r="D38" s="894"/>
      <c r="E38" s="933"/>
      <c r="F38" s="934" t="s">
        <v>1112</v>
      </c>
      <c r="G38" s="949"/>
      <c r="H38" s="950">
        <f t="shared" si="0"/>
        <v>0</v>
      </c>
      <c r="I38" s="949"/>
      <c r="J38" s="950">
        <f t="shared" si="1"/>
        <v>0</v>
      </c>
      <c r="K38" s="1039">
        <f t="shared" si="2"/>
        <v>0</v>
      </c>
      <c r="L38" s="144"/>
      <c r="M38" s="149"/>
      <c r="N38" s="153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8" customHeight="1" x14ac:dyDescent="0.5">
      <c r="A39" s="927">
        <v>29</v>
      </c>
      <c r="B39" s="929" t="s">
        <v>1107</v>
      </c>
      <c r="C39" s="893"/>
      <c r="D39" s="894"/>
      <c r="E39" s="933"/>
      <c r="F39" s="934" t="s">
        <v>1112</v>
      </c>
      <c r="G39" s="949"/>
      <c r="H39" s="950">
        <f t="shared" si="0"/>
        <v>0</v>
      </c>
      <c r="I39" s="949"/>
      <c r="J39" s="950">
        <f t="shared" si="1"/>
        <v>0</v>
      </c>
      <c r="K39" s="1039">
        <f t="shared" si="2"/>
        <v>0</v>
      </c>
      <c r="L39" s="144"/>
      <c r="M39" s="149"/>
      <c r="N39" s="153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18" customHeight="1" x14ac:dyDescent="0.5">
      <c r="A40" s="927">
        <v>30</v>
      </c>
      <c r="B40" s="929" t="s">
        <v>1108</v>
      </c>
      <c r="C40" s="893"/>
      <c r="D40" s="894"/>
      <c r="E40" s="943"/>
      <c r="F40" s="934" t="s">
        <v>1111</v>
      </c>
      <c r="G40" s="1044"/>
      <c r="H40" s="950">
        <f t="shared" si="0"/>
        <v>0</v>
      </c>
      <c r="I40" s="949"/>
      <c r="J40" s="950">
        <f t="shared" si="1"/>
        <v>0</v>
      </c>
      <c r="K40" s="1039">
        <f t="shared" si="2"/>
        <v>0</v>
      </c>
      <c r="L40" s="144"/>
      <c r="M40" s="149"/>
      <c r="N40" s="153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8" customHeight="1" x14ac:dyDescent="0.5">
      <c r="A41" s="927">
        <v>31</v>
      </c>
      <c r="B41" s="929" t="s">
        <v>1109</v>
      </c>
      <c r="C41" s="893"/>
      <c r="D41" s="894"/>
      <c r="E41" s="942"/>
      <c r="F41" s="934" t="s">
        <v>1111</v>
      </c>
      <c r="G41" s="949"/>
      <c r="H41" s="950">
        <f t="shared" si="0"/>
        <v>0</v>
      </c>
      <c r="I41" s="949"/>
      <c r="J41" s="950">
        <f t="shared" si="1"/>
        <v>0</v>
      </c>
      <c r="K41" s="1039">
        <f t="shared" si="2"/>
        <v>0</v>
      </c>
      <c r="L41" s="144"/>
      <c r="M41" s="149"/>
      <c r="N41" s="153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8" customHeight="1" x14ac:dyDescent="0.45">
      <c r="A42" s="144"/>
      <c r="B42" s="162"/>
      <c r="C42" s="156"/>
      <c r="D42" s="157"/>
      <c r="E42" s="149"/>
      <c r="F42" s="150"/>
      <c r="G42" s="151"/>
      <c r="H42" s="152"/>
      <c r="I42" s="161"/>
      <c r="J42" s="149"/>
      <c r="K42" s="149"/>
      <c r="L42" s="144"/>
      <c r="M42" s="149"/>
      <c r="N42" s="153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8" customHeight="1" x14ac:dyDescent="0.45">
      <c r="A43" s="144"/>
      <c r="B43" s="162"/>
      <c r="C43" s="146"/>
      <c r="D43" s="163"/>
      <c r="E43" s="149"/>
      <c r="F43" s="150"/>
      <c r="G43" s="151"/>
      <c r="H43" s="152"/>
      <c r="I43" s="161"/>
      <c r="J43" s="149"/>
      <c r="K43" s="149"/>
      <c r="L43" s="144"/>
      <c r="M43" s="149"/>
      <c r="N43" s="153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18" customHeight="1" x14ac:dyDescent="0.45">
      <c r="A44" s="144"/>
      <c r="B44" s="162"/>
      <c r="C44" s="164"/>
      <c r="D44" s="165"/>
      <c r="E44" s="166"/>
      <c r="F44" s="150"/>
      <c r="G44" s="151"/>
      <c r="H44" s="152"/>
      <c r="I44" s="161"/>
      <c r="J44" s="149"/>
      <c r="K44" s="149"/>
      <c r="L44" s="144"/>
      <c r="M44" s="166"/>
      <c r="N44" s="153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18" customHeight="1" x14ac:dyDescent="0.45">
      <c r="A45" s="154"/>
      <c r="B45" s="162"/>
      <c r="C45" s="158"/>
      <c r="D45" s="147"/>
      <c r="E45" s="149"/>
      <c r="F45" s="150"/>
      <c r="G45" s="149"/>
      <c r="H45" s="149"/>
      <c r="I45" s="149"/>
      <c r="J45" s="149"/>
      <c r="K45" s="149"/>
      <c r="L45" s="144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8" customHeight="1" x14ac:dyDescent="0.45">
      <c r="A46" s="160"/>
      <c r="B46" s="162"/>
      <c r="C46" s="158"/>
      <c r="D46" s="147"/>
      <c r="E46" s="149"/>
      <c r="F46" s="150"/>
      <c r="G46" s="149"/>
      <c r="H46" s="149"/>
      <c r="I46" s="149"/>
      <c r="J46" s="149"/>
      <c r="K46" s="149"/>
      <c r="L46" s="144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18" customHeight="1" x14ac:dyDescent="0.45">
      <c r="A47" s="167"/>
      <c r="B47" s="168"/>
      <c r="C47" s="169"/>
      <c r="D47" s="170"/>
      <c r="E47" s="171"/>
      <c r="F47" s="172"/>
      <c r="G47" s="173"/>
      <c r="H47" s="173"/>
      <c r="I47" s="173"/>
      <c r="J47" s="173"/>
      <c r="K47" s="173"/>
      <c r="L47" s="174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8" customHeight="1" x14ac:dyDescent="0.45">
      <c r="A48" s="175"/>
      <c r="B48" s="176" t="s">
        <v>317</v>
      </c>
      <c r="C48" s="177"/>
      <c r="D48" s="178"/>
      <c r="E48" s="179"/>
      <c r="F48" s="180"/>
      <c r="G48" s="181"/>
      <c r="H48" s="181">
        <f>SUM(H7:H44)</f>
        <v>0</v>
      </c>
      <c r="I48" s="181"/>
      <c r="J48" s="181">
        <f>SUM(J7:J44)</f>
        <v>0</v>
      </c>
      <c r="K48" s="181">
        <f>SUM(H48,J48)</f>
        <v>0</v>
      </c>
      <c r="L48" s="18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18" customHeight="1" x14ac:dyDescent="0.45">
      <c r="A49" s="132"/>
      <c r="B49" s="183"/>
      <c r="C49" s="183"/>
      <c r="D49" s="132"/>
      <c r="E49" s="153"/>
      <c r="F49" s="132"/>
      <c r="G49" s="153"/>
      <c r="H49" s="153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18" customHeight="1" x14ac:dyDescent="0.45">
      <c r="A50" s="132"/>
      <c r="B50" s="183"/>
      <c r="C50" s="183"/>
      <c r="D50" s="132"/>
      <c r="E50" s="153"/>
      <c r="F50" s="132"/>
      <c r="G50" s="153"/>
      <c r="H50" s="153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18" customHeight="1" x14ac:dyDescent="0.45">
      <c r="A51" s="132"/>
      <c r="B51" s="183"/>
      <c r="C51" s="183"/>
      <c r="D51" s="132"/>
      <c r="E51" s="153"/>
      <c r="F51" s="132"/>
      <c r="G51" s="153"/>
      <c r="H51" s="153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18" customHeight="1" x14ac:dyDescent="0.45">
      <c r="A52" s="132"/>
      <c r="B52" s="183"/>
      <c r="C52" s="183"/>
      <c r="D52" s="132"/>
      <c r="E52" s="153"/>
      <c r="F52" s="132"/>
      <c r="G52" s="153"/>
      <c r="H52" s="153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18" customHeight="1" x14ac:dyDescent="0.45">
      <c r="A53" s="132"/>
      <c r="B53" s="183"/>
      <c r="C53" s="183"/>
      <c r="D53" s="132"/>
      <c r="E53" s="153"/>
      <c r="F53" s="132"/>
      <c r="G53" s="153"/>
      <c r="H53" s="153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18" customHeight="1" x14ac:dyDescent="0.45">
      <c r="A54" s="132"/>
      <c r="B54" s="183"/>
      <c r="C54" s="183"/>
      <c r="D54" s="132"/>
      <c r="E54" s="153"/>
      <c r="F54" s="132"/>
      <c r="G54" s="153"/>
      <c r="H54" s="153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8" customHeight="1" x14ac:dyDescent="0.45">
      <c r="A55" s="132"/>
      <c r="B55" s="183"/>
      <c r="C55" s="183"/>
      <c r="D55" s="132"/>
      <c r="E55" s="153"/>
      <c r="F55" s="132"/>
      <c r="G55" s="153"/>
      <c r="H55" s="153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18" customHeight="1" x14ac:dyDescent="0.45">
      <c r="A56" s="132"/>
      <c r="B56" s="183"/>
      <c r="C56" s="183"/>
      <c r="D56" s="132"/>
      <c r="E56" s="153"/>
      <c r="F56" s="132"/>
      <c r="G56" s="153"/>
      <c r="H56" s="153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18" customHeight="1" x14ac:dyDescent="0.45">
      <c r="A57" s="132"/>
      <c r="B57" s="183"/>
      <c r="C57" s="183"/>
      <c r="D57" s="132"/>
      <c r="E57" s="153"/>
      <c r="F57" s="132"/>
      <c r="G57" s="153"/>
      <c r="H57" s="153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</sheetData>
  <mergeCells count="13">
    <mergeCell ref="A3:C3"/>
    <mergeCell ref="L5:L6"/>
    <mergeCell ref="A5:A6"/>
    <mergeCell ref="B5:D6"/>
    <mergeCell ref="E5:E6"/>
    <mergeCell ref="F5:F6"/>
    <mergeCell ref="G5:H5"/>
    <mergeCell ref="I5:J5"/>
    <mergeCell ref="A1:C1"/>
    <mergeCell ref="D1:G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" footer="0"/>
  <pageSetup paperSize="9" scale="91" fitToHeight="0" orientation="landscape" r:id="rId1"/>
  <headerFooter>
    <oddHeader>&amp;C&amp;"Cordia New,ธรรมดา"ประมาณราคาค่าก่อสร้าง&amp;R&amp;"Cordia New,ธรรมดา"แบบปร.4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U310"/>
  <sheetViews>
    <sheetView showWhiteSpace="0" view="pageBreakPreview" topLeftCell="E1" zoomScaleNormal="100" zoomScaleSheetLayoutView="100" workbookViewId="0">
      <pane ySplit="6" topLeftCell="A283" activePane="bottomLeft" state="frozen"/>
      <selection activeCell="D20" sqref="D20"/>
      <selection pane="bottomLeft" activeCell="H298" sqref="H298"/>
    </sheetView>
  </sheetViews>
  <sheetFormatPr defaultColWidth="10.42578125" defaultRowHeight="18.600000000000001" customHeight="1" x14ac:dyDescent="0.5"/>
  <cols>
    <col min="1" max="1" width="7.7109375" style="986" customWidth="1"/>
    <col min="2" max="2" width="7.5703125" style="123" customWidth="1"/>
    <col min="3" max="3" width="16.28515625" style="124" customWidth="1"/>
    <col min="4" max="4" width="46.7109375" style="88" customWidth="1"/>
    <col min="5" max="5" width="11.140625" style="83" customWidth="1"/>
    <col min="6" max="6" width="9.5703125" style="124" customWidth="1"/>
    <col min="7" max="8" width="13.7109375" style="83" customWidth="1"/>
    <col min="9" max="9" width="15.42578125" style="83" customWidth="1"/>
    <col min="10" max="10" width="13.7109375" style="83" customWidth="1"/>
    <col min="11" max="11" width="15.85546875" style="83" customWidth="1"/>
    <col min="12" max="12" width="14.85546875" style="124" customWidth="1"/>
    <col min="13" max="13" width="0.140625" style="88" customWidth="1"/>
    <col min="14" max="14" width="10.42578125" style="88" customWidth="1"/>
    <col min="15" max="15" width="15.28515625" style="88" customWidth="1"/>
    <col min="16" max="17" width="10.42578125" style="88" customWidth="1"/>
    <col min="18" max="16384" width="10.42578125" style="88"/>
  </cols>
  <sheetData>
    <row r="1" spans="1:12" s="82" customFormat="1" ht="18.600000000000001" customHeight="1" x14ac:dyDescent="0.55000000000000004">
      <c r="A1" s="1101" t="s">
        <v>5</v>
      </c>
      <c r="B1" s="1101"/>
      <c r="C1" s="1101"/>
      <c r="D1" s="1102" t="s">
        <v>89</v>
      </c>
      <c r="E1" s="1102"/>
      <c r="F1" s="1103"/>
      <c r="G1" s="1102"/>
      <c r="H1" s="80"/>
      <c r="I1" s="80" t="s">
        <v>318</v>
      </c>
      <c r="J1" s="1104" t="s">
        <v>319</v>
      </c>
      <c r="K1" s="1104"/>
      <c r="L1" s="84"/>
    </row>
    <row r="2" spans="1:12" s="82" customFormat="1" ht="18.600000000000001" customHeight="1" x14ac:dyDescent="0.5">
      <c r="A2" s="1101" t="s">
        <v>6</v>
      </c>
      <c r="B2" s="1101"/>
      <c r="C2" s="1101"/>
      <c r="D2" s="1104" t="s">
        <v>88</v>
      </c>
      <c r="E2" s="1104"/>
      <c r="F2" s="1104"/>
      <c r="G2" s="1104"/>
      <c r="H2" s="81"/>
      <c r="I2" s="80" t="s">
        <v>320</v>
      </c>
      <c r="J2" s="1078">
        <v>44285</v>
      </c>
      <c r="K2" s="1078"/>
      <c r="L2" s="84"/>
    </row>
    <row r="3" spans="1:12" s="82" customFormat="1" ht="18.600000000000001" customHeight="1" x14ac:dyDescent="0.5">
      <c r="A3" s="1101" t="s">
        <v>7</v>
      </c>
      <c r="B3" s="1101"/>
      <c r="C3" s="1101"/>
      <c r="D3" s="83"/>
      <c r="E3" s="873"/>
      <c r="F3" s="84"/>
      <c r="G3" s="81"/>
      <c r="H3" s="80"/>
      <c r="I3" s="80"/>
      <c r="J3" s="85"/>
      <c r="K3" s="81"/>
      <c r="L3" s="84"/>
    </row>
    <row r="4" spans="1:12" s="82" customFormat="1" ht="18.600000000000001" customHeight="1" x14ac:dyDescent="0.5">
      <c r="A4" s="972"/>
      <c r="B4" s="86"/>
      <c r="C4" s="84"/>
      <c r="D4" s="81"/>
      <c r="E4" s="81"/>
      <c r="F4" s="84"/>
      <c r="G4" s="81"/>
      <c r="H4" s="81"/>
      <c r="I4" s="81"/>
      <c r="J4" s="81"/>
      <c r="K4" s="81"/>
      <c r="L4" s="84"/>
    </row>
    <row r="5" spans="1:12" ht="18.600000000000001" customHeight="1" x14ac:dyDescent="0.5">
      <c r="A5" s="1105" t="s">
        <v>8</v>
      </c>
      <c r="B5" s="1107" t="s">
        <v>9</v>
      </c>
      <c r="C5" s="1108"/>
      <c r="D5" s="1109"/>
      <c r="E5" s="1113" t="s">
        <v>10</v>
      </c>
      <c r="F5" s="1113" t="s">
        <v>11</v>
      </c>
      <c r="G5" s="1115" t="s">
        <v>12</v>
      </c>
      <c r="H5" s="1116"/>
      <c r="I5" s="1115" t="s">
        <v>13</v>
      </c>
      <c r="J5" s="1116"/>
      <c r="K5" s="87" t="s">
        <v>14</v>
      </c>
      <c r="L5" s="1113" t="s">
        <v>321</v>
      </c>
    </row>
    <row r="6" spans="1:12" ht="18.600000000000001" customHeight="1" x14ac:dyDescent="0.5">
      <c r="A6" s="1106"/>
      <c r="B6" s="1110"/>
      <c r="C6" s="1111"/>
      <c r="D6" s="1112"/>
      <c r="E6" s="1114"/>
      <c r="F6" s="1114"/>
      <c r="G6" s="89" t="s">
        <v>16</v>
      </c>
      <c r="H6" s="89" t="s">
        <v>17</v>
      </c>
      <c r="I6" s="89" t="s">
        <v>16</v>
      </c>
      <c r="J6" s="89" t="s">
        <v>17</v>
      </c>
      <c r="K6" s="89" t="s">
        <v>18</v>
      </c>
      <c r="L6" s="1114"/>
    </row>
    <row r="7" spans="1:12" ht="18.600000000000001" customHeight="1" x14ac:dyDescent="0.5">
      <c r="A7" s="973"/>
      <c r="B7" s="90" t="s">
        <v>322</v>
      </c>
      <c r="C7" s="90"/>
      <c r="D7" s="91"/>
      <c r="E7" s="31"/>
      <c r="F7" s="30"/>
      <c r="G7" s="30"/>
      <c r="H7" s="30"/>
      <c r="I7" s="31"/>
      <c r="J7" s="31"/>
      <c r="K7" s="31"/>
      <c r="L7" s="30"/>
    </row>
    <row r="8" spans="1:12" ht="18.600000000000001" customHeight="1" x14ac:dyDescent="0.5">
      <c r="A8" s="974"/>
      <c r="B8" s="877"/>
      <c r="C8" s="93"/>
      <c r="D8" s="94"/>
      <c r="E8" s="17"/>
      <c r="F8" s="19"/>
      <c r="G8" s="17"/>
      <c r="H8" s="17"/>
      <c r="I8" s="17"/>
      <c r="J8" s="17"/>
      <c r="K8" s="17"/>
      <c r="L8" s="19"/>
    </row>
    <row r="9" spans="1:12" ht="18.600000000000001" customHeight="1" x14ac:dyDescent="0.5">
      <c r="A9" s="975">
        <v>1</v>
      </c>
      <c r="B9" s="95" t="s">
        <v>323</v>
      </c>
      <c r="C9" s="877"/>
      <c r="D9" s="94"/>
      <c r="E9" s="17"/>
      <c r="F9" s="19"/>
      <c r="G9" s="19"/>
      <c r="H9" s="17"/>
      <c r="I9" s="19"/>
      <c r="J9" s="19"/>
      <c r="K9" s="17">
        <f>$K$47</f>
        <v>0</v>
      </c>
      <c r="L9" s="19"/>
    </row>
    <row r="10" spans="1:12" ht="18.600000000000001" customHeight="1" x14ac:dyDescent="0.5">
      <c r="A10" s="975">
        <v>2</v>
      </c>
      <c r="B10" s="95" t="s">
        <v>324</v>
      </c>
      <c r="C10" s="877"/>
      <c r="D10" s="94"/>
      <c r="E10" s="17"/>
      <c r="F10" s="19"/>
      <c r="G10" s="17"/>
      <c r="H10" s="17"/>
      <c r="I10" s="19"/>
      <c r="J10" s="19"/>
      <c r="K10" s="17">
        <f>$K$80</f>
        <v>0</v>
      </c>
      <c r="L10" s="19"/>
    </row>
    <row r="11" spans="1:12" ht="18.600000000000001" customHeight="1" x14ac:dyDescent="0.5">
      <c r="A11" s="975">
        <v>3</v>
      </c>
      <c r="B11" s="95" t="s">
        <v>325</v>
      </c>
      <c r="C11" s="877"/>
      <c r="D11" s="94"/>
      <c r="E11" s="17"/>
      <c r="F11" s="19"/>
      <c r="G11" s="17"/>
      <c r="H11" s="17"/>
      <c r="I11" s="19"/>
      <c r="J11" s="19"/>
      <c r="K11" s="17">
        <f>$K$96</f>
        <v>0</v>
      </c>
      <c r="L11" s="19"/>
    </row>
    <row r="12" spans="1:12" ht="18.600000000000001" customHeight="1" x14ac:dyDescent="0.5">
      <c r="A12" s="975">
        <v>4</v>
      </c>
      <c r="B12" s="95" t="s">
        <v>326</v>
      </c>
      <c r="C12" s="92"/>
      <c r="D12" s="94"/>
      <c r="E12" s="17"/>
      <c r="F12" s="19"/>
      <c r="G12" s="17"/>
      <c r="H12" s="17"/>
      <c r="I12" s="19"/>
      <c r="J12" s="19"/>
      <c r="K12" s="17">
        <f>$K$190</f>
        <v>0</v>
      </c>
      <c r="L12" s="19"/>
    </row>
    <row r="13" spans="1:12" ht="18.600000000000001" customHeight="1" x14ac:dyDescent="0.5">
      <c r="A13" s="975">
        <v>5</v>
      </c>
      <c r="B13" s="95" t="s">
        <v>327</v>
      </c>
      <c r="C13" s="877"/>
      <c r="D13" s="94"/>
      <c r="E13" s="17"/>
      <c r="F13" s="19"/>
      <c r="G13" s="17"/>
      <c r="H13" s="17"/>
      <c r="I13" s="19"/>
      <c r="J13" s="19"/>
      <c r="K13" s="17">
        <f>$K$198</f>
        <v>0</v>
      </c>
      <c r="L13" s="19"/>
    </row>
    <row r="14" spans="1:12" ht="18.600000000000001" customHeight="1" x14ac:dyDescent="0.5">
      <c r="A14" s="975" t="s">
        <v>371</v>
      </c>
      <c r="B14" s="95" t="s">
        <v>410</v>
      </c>
      <c r="C14" s="877"/>
      <c r="D14" s="94"/>
      <c r="E14" s="17"/>
      <c r="F14" s="19"/>
      <c r="G14" s="17"/>
      <c r="H14" s="17"/>
      <c r="I14" s="19"/>
      <c r="J14" s="19"/>
      <c r="K14" s="17">
        <f>$K$260</f>
        <v>0</v>
      </c>
      <c r="L14" s="19"/>
    </row>
    <row r="15" spans="1:12" ht="18.600000000000001" customHeight="1" x14ac:dyDescent="0.5">
      <c r="A15" s="975" t="s">
        <v>328</v>
      </c>
      <c r="B15" s="95" t="s">
        <v>329</v>
      </c>
      <c r="C15" s="877"/>
      <c r="D15" s="94"/>
      <c r="E15" s="17"/>
      <c r="F15" s="19"/>
      <c r="G15" s="17"/>
      <c r="H15" s="17"/>
      <c r="I15" s="19"/>
      <c r="J15" s="19"/>
      <c r="K15" s="17">
        <f>$K$277</f>
        <v>0</v>
      </c>
      <c r="L15" s="19"/>
    </row>
    <row r="16" spans="1:12" ht="18.600000000000001" customHeight="1" x14ac:dyDescent="0.5">
      <c r="A16" s="975" t="s">
        <v>330</v>
      </c>
      <c r="B16" s="95" t="s">
        <v>331</v>
      </c>
      <c r="C16" s="877"/>
      <c r="D16" s="96"/>
      <c r="E16" s="17"/>
      <c r="F16" s="19"/>
      <c r="G16" s="17"/>
      <c r="H16" s="17"/>
      <c r="I16" s="19"/>
      <c r="J16" s="19"/>
      <c r="K16" s="22">
        <f>+K291</f>
        <v>0</v>
      </c>
      <c r="L16" s="19"/>
    </row>
    <row r="17" spans="1:12" ht="18.600000000000001" customHeight="1" x14ac:dyDescent="0.5">
      <c r="A17" s="974"/>
      <c r="B17" s="95"/>
      <c r="C17" s="877"/>
      <c r="D17" s="94"/>
      <c r="E17" s="17"/>
      <c r="F17" s="19"/>
      <c r="G17" s="17"/>
      <c r="H17" s="17"/>
      <c r="I17" s="19"/>
      <c r="J17" s="19"/>
      <c r="K17" s="22"/>
      <c r="L17" s="19"/>
    </row>
    <row r="18" spans="1:12" ht="18.600000000000001" customHeight="1" x14ac:dyDescent="0.5">
      <c r="A18" s="974"/>
      <c r="B18" s="95"/>
      <c r="C18" s="877"/>
      <c r="D18" s="94"/>
      <c r="E18" s="17"/>
      <c r="F18" s="19"/>
      <c r="G18" s="17"/>
      <c r="H18" s="17"/>
      <c r="I18" s="19"/>
      <c r="J18" s="19"/>
      <c r="K18" s="17"/>
      <c r="L18" s="19"/>
    </row>
    <row r="19" spans="1:12" ht="18.600000000000001" customHeight="1" x14ac:dyDescent="0.5">
      <c r="A19" s="974"/>
      <c r="B19" s="95"/>
      <c r="C19" s="92"/>
      <c r="D19" s="94"/>
      <c r="E19" s="17"/>
      <c r="F19" s="19"/>
      <c r="G19" s="17"/>
      <c r="H19" s="17"/>
      <c r="I19" s="17"/>
      <c r="J19" s="19"/>
      <c r="K19" s="23"/>
      <c r="L19" s="19"/>
    </row>
    <row r="20" spans="1:12" ht="18.600000000000001" customHeight="1" x14ac:dyDescent="0.5">
      <c r="A20" s="974"/>
      <c r="B20" s="95"/>
      <c r="C20" s="92"/>
      <c r="D20" s="94"/>
      <c r="E20" s="17"/>
      <c r="F20" s="19"/>
      <c r="G20" s="17"/>
      <c r="H20" s="17"/>
      <c r="I20" s="17"/>
      <c r="J20" s="19"/>
      <c r="K20" s="23"/>
      <c r="L20" s="19"/>
    </row>
    <row r="21" spans="1:12" ht="18.600000000000001" customHeight="1" x14ac:dyDescent="0.5">
      <c r="A21" s="974"/>
      <c r="B21" s="95"/>
      <c r="C21" s="877"/>
      <c r="D21" s="94"/>
      <c r="E21" s="17"/>
      <c r="F21" s="19"/>
      <c r="G21" s="17"/>
      <c r="H21" s="17"/>
      <c r="I21" s="17"/>
      <c r="J21" s="19"/>
      <c r="K21" s="23"/>
      <c r="L21" s="19"/>
    </row>
    <row r="22" spans="1:12" ht="18.600000000000001" customHeight="1" x14ac:dyDescent="0.5">
      <c r="A22" s="974"/>
      <c r="B22" s="1117" t="s">
        <v>332</v>
      </c>
      <c r="C22" s="1118"/>
      <c r="D22" s="1119"/>
      <c r="E22" s="17"/>
      <c r="F22" s="19"/>
      <c r="G22" s="19"/>
      <c r="H22" s="17"/>
      <c r="I22" s="19"/>
      <c r="J22" s="19"/>
      <c r="K22" s="17">
        <f>SUM(K9:K21)</f>
        <v>0</v>
      </c>
      <c r="L22" s="19"/>
    </row>
    <row r="23" spans="1:12" ht="18.600000000000001" customHeight="1" x14ac:dyDescent="0.5">
      <c r="A23" s="974"/>
      <c r="B23" s="874"/>
      <c r="C23" s="875"/>
      <c r="D23" s="876"/>
      <c r="E23" s="17"/>
      <c r="F23" s="19"/>
      <c r="G23" s="19"/>
      <c r="H23" s="17"/>
      <c r="I23" s="19"/>
      <c r="J23" s="19"/>
      <c r="K23" s="17"/>
      <c r="L23" s="19"/>
    </row>
    <row r="24" spans="1:12" ht="18" customHeight="1" x14ac:dyDescent="0.5">
      <c r="A24" s="976">
        <v>1</v>
      </c>
      <c r="B24" s="879" t="s">
        <v>323</v>
      </c>
      <c r="C24" s="880"/>
      <c r="D24" s="881"/>
      <c r="E24" s="882"/>
      <c r="F24" s="882"/>
      <c r="G24" s="882"/>
      <c r="H24" s="882"/>
      <c r="I24" s="882"/>
      <c r="J24" s="882"/>
      <c r="K24" s="882"/>
      <c r="L24" s="883"/>
    </row>
    <row r="25" spans="1:12" ht="18.399999999999999" customHeight="1" x14ac:dyDescent="0.5">
      <c r="A25" s="976" t="s">
        <v>333</v>
      </c>
      <c r="B25" s="95" t="s">
        <v>882</v>
      </c>
      <c r="C25" s="1091" t="s">
        <v>1113</v>
      </c>
      <c r="D25" s="1092"/>
      <c r="E25" s="864"/>
      <c r="F25" s="864" t="s">
        <v>334</v>
      </c>
      <c r="G25" s="864"/>
      <c r="H25" s="864">
        <f>E25*G25</f>
        <v>0</v>
      </c>
      <c r="I25" s="864"/>
      <c r="J25" s="864">
        <f>E25*I25</f>
        <v>0</v>
      </c>
      <c r="K25" s="864">
        <f t="shared" ref="K25:K29" si="0">H25+J25</f>
        <v>0</v>
      </c>
      <c r="L25" s="884" t="s">
        <v>1086</v>
      </c>
    </row>
    <row r="26" spans="1:12" ht="18.399999999999999" customHeight="1" x14ac:dyDescent="0.5">
      <c r="A26" s="976" t="s">
        <v>335</v>
      </c>
      <c r="B26" s="95" t="s">
        <v>883</v>
      </c>
      <c r="C26" s="1091" t="s">
        <v>1114</v>
      </c>
      <c r="D26" s="1092"/>
      <c r="E26" s="864"/>
      <c r="F26" s="864" t="s">
        <v>334</v>
      </c>
      <c r="G26" s="864"/>
      <c r="H26" s="864">
        <f t="shared" ref="H26:H29" si="1">E26*G26</f>
        <v>0</v>
      </c>
      <c r="I26" s="864"/>
      <c r="J26" s="864">
        <f t="shared" ref="J26:J29" si="2">E26*I26</f>
        <v>0</v>
      </c>
      <c r="K26" s="864">
        <f t="shared" si="0"/>
        <v>0</v>
      </c>
      <c r="L26" s="884"/>
    </row>
    <row r="27" spans="1:12" ht="18.399999999999999" customHeight="1" x14ac:dyDescent="0.5">
      <c r="A27" s="976" t="s">
        <v>335</v>
      </c>
      <c r="B27" s="95"/>
      <c r="C27" s="1091" t="s">
        <v>1115</v>
      </c>
      <c r="D27" s="1092"/>
      <c r="E27" s="864"/>
      <c r="F27" s="864" t="s">
        <v>334</v>
      </c>
      <c r="G27" s="864"/>
      <c r="H27" s="864">
        <f t="shared" ref="H27" si="3">E27*G27</f>
        <v>0</v>
      </c>
      <c r="I27" s="864"/>
      <c r="J27" s="864">
        <f t="shared" ref="J27" si="4">E27*I27</f>
        <v>0</v>
      </c>
      <c r="K27" s="864">
        <f t="shared" ref="K27" si="5">H27+J27</f>
        <v>0</v>
      </c>
      <c r="L27" s="884"/>
    </row>
    <row r="28" spans="1:12" ht="18.399999999999999" customHeight="1" x14ac:dyDescent="0.5">
      <c r="A28" s="976" t="s">
        <v>336</v>
      </c>
      <c r="B28" s="95" t="s">
        <v>884</v>
      </c>
      <c r="C28" s="1091" t="s">
        <v>1116</v>
      </c>
      <c r="D28" s="1092"/>
      <c r="E28" s="864"/>
      <c r="F28" s="864" t="s">
        <v>334</v>
      </c>
      <c r="G28" s="864"/>
      <c r="H28" s="864">
        <f t="shared" si="1"/>
        <v>0</v>
      </c>
      <c r="I28" s="864"/>
      <c r="J28" s="864">
        <f t="shared" si="2"/>
        <v>0</v>
      </c>
      <c r="K28" s="864">
        <f t="shared" si="0"/>
        <v>0</v>
      </c>
      <c r="L28" s="884"/>
    </row>
    <row r="29" spans="1:12" ht="18.399999999999999" customHeight="1" x14ac:dyDescent="0.5">
      <c r="A29" s="976" t="s">
        <v>337</v>
      </c>
      <c r="B29" s="95" t="s">
        <v>885</v>
      </c>
      <c r="C29" s="1091" t="s">
        <v>1121</v>
      </c>
      <c r="D29" s="1092"/>
      <c r="E29" s="864"/>
      <c r="F29" s="864" t="s">
        <v>334</v>
      </c>
      <c r="G29" s="864"/>
      <c r="H29" s="864">
        <f t="shared" si="1"/>
        <v>0</v>
      </c>
      <c r="I29" s="864"/>
      <c r="J29" s="864">
        <f t="shared" si="2"/>
        <v>0</v>
      </c>
      <c r="K29" s="864">
        <f t="shared" si="0"/>
        <v>0</v>
      </c>
      <c r="L29" s="884"/>
    </row>
    <row r="30" spans="1:12" ht="18.399999999999999" customHeight="1" x14ac:dyDescent="0.5">
      <c r="A30" s="976"/>
      <c r="B30" s="95"/>
      <c r="C30" s="1091" t="s">
        <v>1117</v>
      </c>
      <c r="D30" s="1092"/>
      <c r="E30" s="864"/>
      <c r="F30" s="864" t="s">
        <v>334</v>
      </c>
      <c r="G30" s="864"/>
      <c r="H30" s="864">
        <f t="shared" ref="H30" si="6">E30*G30</f>
        <v>0</v>
      </c>
      <c r="I30" s="864"/>
      <c r="J30" s="864">
        <f t="shared" ref="J30" si="7">E30*I30</f>
        <v>0</v>
      </c>
      <c r="K30" s="864">
        <f t="shared" ref="K30" si="8">H30+J30</f>
        <v>0</v>
      </c>
      <c r="L30" s="884"/>
    </row>
    <row r="31" spans="1:12" ht="39.6" customHeight="1" x14ac:dyDescent="0.5">
      <c r="A31" s="976" t="s">
        <v>338</v>
      </c>
      <c r="B31" s="95" t="s">
        <v>886</v>
      </c>
      <c r="C31" s="1091" t="s">
        <v>1118</v>
      </c>
      <c r="D31" s="1092"/>
      <c r="E31" s="864"/>
      <c r="F31" s="864" t="s">
        <v>334</v>
      </c>
      <c r="G31" s="864"/>
      <c r="H31" s="864">
        <f>E31*G31</f>
        <v>0</v>
      </c>
      <c r="I31" s="864"/>
      <c r="J31" s="864">
        <f>E31*I31</f>
        <v>0</v>
      </c>
      <c r="K31" s="864">
        <f>H31+J31</f>
        <v>0</v>
      </c>
      <c r="L31" s="884"/>
    </row>
    <row r="32" spans="1:12" ht="39.6" customHeight="1" x14ac:dyDescent="0.5">
      <c r="A32" s="976" t="s">
        <v>339</v>
      </c>
      <c r="B32" s="95" t="s">
        <v>887</v>
      </c>
      <c r="C32" s="1091" t="s">
        <v>1118</v>
      </c>
      <c r="D32" s="1092"/>
      <c r="E32" s="864"/>
      <c r="F32" s="864" t="s">
        <v>334</v>
      </c>
      <c r="G32" s="864"/>
      <c r="H32" s="864">
        <f>E32*G32</f>
        <v>0</v>
      </c>
      <c r="I32" s="864"/>
      <c r="J32" s="864">
        <f>E32*I32</f>
        <v>0</v>
      </c>
      <c r="K32" s="864">
        <f>H32+J32</f>
        <v>0</v>
      </c>
      <c r="L32" s="884"/>
    </row>
    <row r="33" spans="1:13" ht="39.6" customHeight="1" x14ac:dyDescent="0.5">
      <c r="A33" s="976" t="s">
        <v>340</v>
      </c>
      <c r="B33" s="95" t="s">
        <v>888</v>
      </c>
      <c r="C33" s="1091" t="s">
        <v>391</v>
      </c>
      <c r="D33" s="1092"/>
      <c r="E33" s="864"/>
      <c r="F33" s="864" t="s">
        <v>334</v>
      </c>
      <c r="G33" s="864"/>
      <c r="H33" s="864">
        <f>E33*G33</f>
        <v>0</v>
      </c>
      <c r="I33" s="864"/>
      <c r="J33" s="864">
        <f>E33*I33</f>
        <v>0</v>
      </c>
      <c r="K33" s="864">
        <f>H33+J33</f>
        <v>0</v>
      </c>
      <c r="L33" s="884"/>
    </row>
    <row r="34" spans="1:13" ht="39.6" customHeight="1" x14ac:dyDescent="0.5">
      <c r="A34" s="976" t="s">
        <v>341</v>
      </c>
      <c r="B34" s="95" t="s">
        <v>889</v>
      </c>
      <c r="C34" s="1091" t="s">
        <v>391</v>
      </c>
      <c r="D34" s="1092"/>
      <c r="E34" s="864"/>
      <c r="F34" s="864" t="s">
        <v>334</v>
      </c>
      <c r="G34" s="864"/>
      <c r="H34" s="864">
        <f t="shared" ref="H34:H39" si="9">E34*G34</f>
        <v>0</v>
      </c>
      <c r="I34" s="864"/>
      <c r="J34" s="864">
        <f t="shared" ref="J34:J39" si="10">E34*I34</f>
        <v>0</v>
      </c>
      <c r="K34" s="864">
        <f t="shared" ref="K34:K40" si="11">H34+J34</f>
        <v>0</v>
      </c>
      <c r="L34" s="884"/>
    </row>
    <row r="35" spans="1:13" ht="39.6" customHeight="1" x14ac:dyDescent="0.5">
      <c r="A35" s="976" t="s">
        <v>342</v>
      </c>
      <c r="B35" s="95" t="s">
        <v>890</v>
      </c>
      <c r="C35" s="1091" t="s">
        <v>391</v>
      </c>
      <c r="D35" s="1092"/>
      <c r="E35" s="864"/>
      <c r="F35" s="864" t="s">
        <v>334</v>
      </c>
      <c r="G35" s="864"/>
      <c r="H35" s="864">
        <f t="shared" si="9"/>
        <v>0</v>
      </c>
      <c r="I35" s="864"/>
      <c r="J35" s="864">
        <f t="shared" si="10"/>
        <v>0</v>
      </c>
      <c r="K35" s="864">
        <f t="shared" si="11"/>
        <v>0</v>
      </c>
      <c r="L35" s="884"/>
    </row>
    <row r="36" spans="1:13" ht="39.6" customHeight="1" x14ac:dyDescent="0.5">
      <c r="A36" s="976" t="s">
        <v>285</v>
      </c>
      <c r="B36" s="95" t="s">
        <v>891</v>
      </c>
      <c r="C36" s="1091" t="s">
        <v>392</v>
      </c>
      <c r="D36" s="1092"/>
      <c r="E36" s="864"/>
      <c r="F36" s="864" t="s">
        <v>334</v>
      </c>
      <c r="G36" s="864"/>
      <c r="H36" s="864">
        <f t="shared" si="9"/>
        <v>0</v>
      </c>
      <c r="I36" s="864"/>
      <c r="J36" s="864">
        <f t="shared" si="10"/>
        <v>0</v>
      </c>
      <c r="K36" s="864">
        <f t="shared" si="11"/>
        <v>0</v>
      </c>
      <c r="L36" s="884"/>
    </row>
    <row r="37" spans="1:13" ht="39.6" customHeight="1" x14ac:dyDescent="0.5">
      <c r="A37" s="976"/>
      <c r="B37" s="95"/>
      <c r="C37" s="1091" t="s">
        <v>1117</v>
      </c>
      <c r="D37" s="1092"/>
      <c r="E37" s="864"/>
      <c r="F37" s="864" t="s">
        <v>334</v>
      </c>
      <c r="G37" s="864"/>
      <c r="H37" s="864">
        <f t="shared" ref="H37" si="12">E37*G37</f>
        <v>0</v>
      </c>
      <c r="I37" s="864"/>
      <c r="J37" s="864">
        <f t="shared" ref="J37" si="13">E37*I37</f>
        <v>0</v>
      </c>
      <c r="K37" s="864">
        <f t="shared" ref="K37" si="14">H37+J37</f>
        <v>0</v>
      </c>
      <c r="L37" s="884"/>
    </row>
    <row r="38" spans="1:13" ht="39.6" customHeight="1" x14ac:dyDescent="0.5">
      <c r="A38" s="976" t="s">
        <v>285</v>
      </c>
      <c r="B38" s="95" t="s">
        <v>1087</v>
      </c>
      <c r="C38" s="1091" t="s">
        <v>1119</v>
      </c>
      <c r="D38" s="1092"/>
      <c r="E38" s="864"/>
      <c r="F38" s="864" t="s">
        <v>334</v>
      </c>
      <c r="G38" s="864"/>
      <c r="H38" s="864">
        <f t="shared" ref="H38" si="15">E38*G38</f>
        <v>0</v>
      </c>
      <c r="I38" s="864"/>
      <c r="J38" s="864">
        <f t="shared" ref="J38" si="16">E38*I38</f>
        <v>0</v>
      </c>
      <c r="K38" s="864">
        <f t="shared" ref="K38" si="17">H38+J38</f>
        <v>0</v>
      </c>
      <c r="L38" s="884"/>
    </row>
    <row r="39" spans="1:13" ht="39.6" customHeight="1" x14ac:dyDescent="0.5">
      <c r="A39" s="976" t="s">
        <v>287</v>
      </c>
      <c r="B39" s="95" t="s">
        <v>892</v>
      </c>
      <c r="C39" s="1091" t="s">
        <v>1120</v>
      </c>
      <c r="D39" s="1092"/>
      <c r="E39" s="864"/>
      <c r="F39" s="864" t="s">
        <v>334</v>
      </c>
      <c r="G39" s="864"/>
      <c r="H39" s="864">
        <f t="shared" si="9"/>
        <v>0</v>
      </c>
      <c r="I39" s="864"/>
      <c r="J39" s="864">
        <f t="shared" si="10"/>
        <v>0</v>
      </c>
      <c r="K39" s="864">
        <f t="shared" si="11"/>
        <v>0</v>
      </c>
      <c r="L39" s="884"/>
    </row>
    <row r="40" spans="1:13" ht="39.6" customHeight="1" x14ac:dyDescent="0.5">
      <c r="A40" s="976" t="s">
        <v>289</v>
      </c>
      <c r="B40" s="95" t="s">
        <v>893</v>
      </c>
      <c r="C40" s="1091" t="s">
        <v>1122</v>
      </c>
      <c r="D40" s="1092"/>
      <c r="E40" s="864"/>
      <c r="F40" s="864" t="s">
        <v>334</v>
      </c>
      <c r="G40" s="864"/>
      <c r="H40" s="864">
        <f>E40*G40</f>
        <v>0</v>
      </c>
      <c r="I40" s="864"/>
      <c r="J40" s="864">
        <f>E40*I40</f>
        <v>0</v>
      </c>
      <c r="K40" s="864">
        <f t="shared" si="11"/>
        <v>0</v>
      </c>
      <c r="L40" s="884"/>
    </row>
    <row r="41" spans="1:13" ht="39.6" customHeight="1" x14ac:dyDescent="0.5">
      <c r="A41" s="976"/>
      <c r="B41" s="95"/>
      <c r="C41" s="1091" t="s">
        <v>1117</v>
      </c>
      <c r="D41" s="1092"/>
      <c r="E41" s="864"/>
      <c r="F41" s="864" t="s">
        <v>334</v>
      </c>
      <c r="G41" s="864"/>
      <c r="H41" s="864">
        <f>E41*G41</f>
        <v>0</v>
      </c>
      <c r="I41" s="864"/>
      <c r="J41" s="864">
        <f>E41*I41</f>
        <v>0</v>
      </c>
      <c r="K41" s="864">
        <f t="shared" ref="K41" si="18">H41+J41</f>
        <v>0</v>
      </c>
      <c r="L41" s="884"/>
    </row>
    <row r="42" spans="1:13" ht="39.6" customHeight="1" x14ac:dyDescent="0.5">
      <c r="A42" s="976" t="s">
        <v>488</v>
      </c>
      <c r="B42" s="95" t="s">
        <v>894</v>
      </c>
      <c r="C42" s="1091" t="s">
        <v>1123</v>
      </c>
      <c r="D42" s="1092"/>
      <c r="E42" s="864"/>
      <c r="F42" s="864" t="s">
        <v>334</v>
      </c>
      <c r="G42" s="864"/>
      <c r="H42" s="864">
        <f t="shared" ref="H42:H46" si="19">E42*G42</f>
        <v>0</v>
      </c>
      <c r="I42" s="864"/>
      <c r="J42" s="864">
        <f t="shared" ref="J42:J46" si="20">E42*I42</f>
        <v>0</v>
      </c>
      <c r="K42" s="864">
        <f t="shared" ref="K42:K46" si="21">H42+J42</f>
        <v>0</v>
      </c>
      <c r="L42" s="884"/>
      <c r="M42" s="862"/>
    </row>
    <row r="43" spans="1:13" ht="39.6" customHeight="1" x14ac:dyDescent="0.5">
      <c r="A43" s="976"/>
      <c r="B43" s="95"/>
      <c r="C43" s="1091" t="s">
        <v>1124</v>
      </c>
      <c r="D43" s="1092"/>
      <c r="E43" s="864"/>
      <c r="F43" s="864" t="s">
        <v>334</v>
      </c>
      <c r="G43" s="864"/>
      <c r="H43" s="864">
        <f t="shared" ref="H43:H44" si="22">E43*G43</f>
        <v>0</v>
      </c>
      <c r="I43" s="864"/>
      <c r="J43" s="864">
        <f t="shared" ref="J43:J44" si="23">E43*I43</f>
        <v>0</v>
      </c>
      <c r="K43" s="864">
        <f t="shared" ref="K43:K44" si="24">H43+J43</f>
        <v>0</v>
      </c>
      <c r="L43" s="884"/>
      <c r="M43" s="863"/>
    </row>
    <row r="44" spans="1:13" ht="39.6" customHeight="1" x14ac:dyDescent="0.5">
      <c r="A44" s="976"/>
      <c r="B44" s="95"/>
      <c r="C44" s="1091" t="s">
        <v>1125</v>
      </c>
      <c r="D44" s="1092"/>
      <c r="E44" s="864"/>
      <c r="F44" s="864" t="s">
        <v>334</v>
      </c>
      <c r="G44" s="864"/>
      <c r="H44" s="864">
        <f t="shared" si="22"/>
        <v>0</v>
      </c>
      <c r="I44" s="864"/>
      <c r="J44" s="864">
        <f t="shared" si="23"/>
        <v>0</v>
      </c>
      <c r="K44" s="864">
        <f t="shared" si="24"/>
        <v>0</v>
      </c>
      <c r="L44" s="884"/>
      <c r="M44" s="863"/>
    </row>
    <row r="45" spans="1:13" ht="39.6" customHeight="1" x14ac:dyDescent="0.5">
      <c r="A45" s="976" t="s">
        <v>489</v>
      </c>
      <c r="B45" s="95" t="s">
        <v>895</v>
      </c>
      <c r="C45" s="1091" t="s">
        <v>1114</v>
      </c>
      <c r="D45" s="1092"/>
      <c r="E45" s="864"/>
      <c r="F45" s="864" t="s">
        <v>334</v>
      </c>
      <c r="G45" s="864"/>
      <c r="H45" s="864">
        <f t="shared" si="19"/>
        <v>0</v>
      </c>
      <c r="I45" s="864"/>
      <c r="J45" s="864">
        <f t="shared" si="20"/>
        <v>0</v>
      </c>
      <c r="K45" s="864">
        <f t="shared" si="21"/>
        <v>0</v>
      </c>
      <c r="L45" s="884"/>
      <c r="M45" s="862"/>
    </row>
    <row r="46" spans="1:13" ht="39.6" customHeight="1" x14ac:dyDescent="0.5">
      <c r="A46" s="977"/>
      <c r="B46" s="95"/>
      <c r="C46" s="1091" t="s">
        <v>1115</v>
      </c>
      <c r="D46" s="1092"/>
      <c r="E46" s="864"/>
      <c r="F46" s="864" t="s">
        <v>334</v>
      </c>
      <c r="G46" s="864"/>
      <c r="H46" s="864">
        <f t="shared" si="19"/>
        <v>0</v>
      </c>
      <c r="I46" s="864"/>
      <c r="J46" s="864">
        <f t="shared" si="20"/>
        <v>0</v>
      </c>
      <c r="K46" s="864">
        <f t="shared" si="21"/>
        <v>0</v>
      </c>
      <c r="L46" s="884"/>
      <c r="M46" s="868"/>
    </row>
    <row r="47" spans="1:13" ht="18.600000000000001" customHeight="1" x14ac:dyDescent="0.5">
      <c r="A47" s="978"/>
      <c r="B47" s="1095" t="s">
        <v>343</v>
      </c>
      <c r="C47" s="1096"/>
      <c r="D47" s="1097"/>
      <c r="E47" s="32"/>
      <c r="F47" s="32"/>
      <c r="G47" s="32"/>
      <c r="H47" s="32"/>
      <c r="I47" s="32"/>
      <c r="J47" s="32"/>
      <c r="K47" s="32">
        <f>SUM(K25:K46)</f>
        <v>0</v>
      </c>
      <c r="L47" s="867"/>
    </row>
    <row r="48" spans="1:13" ht="18.600000000000001" customHeight="1" x14ac:dyDescent="0.5">
      <c r="A48" s="979"/>
      <c r="B48" s="99"/>
      <c r="C48" s="100"/>
      <c r="D48" s="101"/>
      <c r="E48" s="33"/>
      <c r="F48" s="33"/>
      <c r="G48" s="33"/>
      <c r="H48" s="33"/>
      <c r="I48" s="33"/>
      <c r="J48" s="33"/>
      <c r="K48" s="33"/>
      <c r="L48" s="27"/>
    </row>
    <row r="49" spans="1:15" ht="18" customHeight="1" x14ac:dyDescent="0.5">
      <c r="A49" s="976" t="s">
        <v>344</v>
      </c>
      <c r="B49" s="97" t="s">
        <v>324</v>
      </c>
      <c r="C49" s="92"/>
      <c r="D49" s="98"/>
      <c r="E49" s="18"/>
      <c r="F49" s="18"/>
      <c r="G49" s="18"/>
      <c r="H49" s="18"/>
      <c r="I49" s="18"/>
      <c r="J49" s="18"/>
      <c r="K49" s="18"/>
      <c r="L49" s="19"/>
    </row>
    <row r="50" spans="1:15" s="866" customFormat="1" ht="40.15" customHeight="1" x14ac:dyDescent="0.5">
      <c r="A50" s="976" t="s">
        <v>394</v>
      </c>
      <c r="B50" s="95" t="s">
        <v>1058</v>
      </c>
      <c r="C50" s="1091" t="s">
        <v>1072</v>
      </c>
      <c r="D50" s="1092" t="s">
        <v>1067</v>
      </c>
      <c r="E50" s="864"/>
      <c r="F50" s="864" t="s">
        <v>334</v>
      </c>
      <c r="G50" s="864"/>
      <c r="H50" s="864">
        <f>E50*G50</f>
        <v>0</v>
      </c>
      <c r="I50" s="864"/>
      <c r="J50" s="864">
        <f>E50*I50</f>
        <v>0</v>
      </c>
      <c r="K50" s="864">
        <f>H50+J50</f>
        <v>0</v>
      </c>
      <c r="L50" s="884"/>
    </row>
    <row r="51" spans="1:15" s="866" customFormat="1" ht="40.15" customHeight="1" x14ac:dyDescent="0.5">
      <c r="A51" s="976" t="s">
        <v>395</v>
      </c>
      <c r="B51" s="95" t="s">
        <v>1059</v>
      </c>
      <c r="C51" s="1091" t="s">
        <v>1071</v>
      </c>
      <c r="D51" s="1092" t="s">
        <v>1068</v>
      </c>
      <c r="E51" s="864"/>
      <c r="F51" s="864" t="s">
        <v>334</v>
      </c>
      <c r="G51" s="864"/>
      <c r="H51" s="864">
        <f>E51*G51</f>
        <v>0</v>
      </c>
      <c r="I51" s="864"/>
      <c r="J51" s="864">
        <f>E51*I51</f>
        <v>0</v>
      </c>
      <c r="K51" s="864">
        <f>H51+J51</f>
        <v>0</v>
      </c>
      <c r="L51" s="884"/>
    </row>
    <row r="52" spans="1:15" s="866" customFormat="1" ht="40.15" customHeight="1" x14ac:dyDescent="0.5">
      <c r="A52" s="976" t="s">
        <v>1062</v>
      </c>
      <c r="B52" s="95" t="s">
        <v>1060</v>
      </c>
      <c r="C52" s="1091" t="s">
        <v>1073</v>
      </c>
      <c r="D52" s="1092" t="s">
        <v>1069</v>
      </c>
      <c r="E52" s="864"/>
      <c r="F52" s="864" t="s">
        <v>334</v>
      </c>
      <c r="G52" s="864"/>
      <c r="H52" s="864">
        <f>E52*G52</f>
        <v>0</v>
      </c>
      <c r="I52" s="864"/>
      <c r="J52" s="864">
        <f>E52*I52</f>
        <v>0</v>
      </c>
      <c r="K52" s="864">
        <f>H52+J52</f>
        <v>0</v>
      </c>
      <c r="L52" s="884"/>
    </row>
    <row r="53" spans="1:15" s="866" customFormat="1" ht="40.15" customHeight="1" x14ac:dyDescent="0.5">
      <c r="A53" s="976" t="s">
        <v>1063</v>
      </c>
      <c r="B53" s="95" t="s">
        <v>1061</v>
      </c>
      <c r="C53" s="1091" t="s">
        <v>1074</v>
      </c>
      <c r="D53" s="1092" t="s">
        <v>1070</v>
      </c>
      <c r="E53" s="864"/>
      <c r="F53" s="864" t="s">
        <v>334</v>
      </c>
      <c r="G53" s="1045"/>
      <c r="H53" s="1045">
        <f t="shared" ref="H53" si="25">E53*G53</f>
        <v>0</v>
      </c>
      <c r="I53" s="1045"/>
      <c r="J53" s="864">
        <f t="shared" ref="J53" si="26">E53*I53</f>
        <v>0</v>
      </c>
      <c r="K53" s="864">
        <f t="shared" ref="K53" si="27">H53+J53</f>
        <v>0</v>
      </c>
      <c r="L53" s="884"/>
    </row>
    <row r="54" spans="1:15" s="866" customFormat="1" ht="40.15" customHeight="1" x14ac:dyDescent="0.5">
      <c r="A54" s="976"/>
      <c r="B54" s="95"/>
      <c r="C54" s="1091" t="s">
        <v>1126</v>
      </c>
      <c r="D54" s="1092" t="s">
        <v>1070</v>
      </c>
      <c r="E54" s="864"/>
      <c r="F54" s="864" t="s">
        <v>334</v>
      </c>
      <c r="G54" s="1045"/>
      <c r="H54" s="1045">
        <f t="shared" ref="H54" si="28">E54*G54</f>
        <v>0</v>
      </c>
      <c r="I54" s="1045"/>
      <c r="J54" s="864">
        <f t="shared" ref="J54" si="29">E54*I54</f>
        <v>0</v>
      </c>
      <c r="K54" s="864">
        <f t="shared" ref="K54" si="30">H54+J54</f>
        <v>0</v>
      </c>
      <c r="L54" s="884"/>
    </row>
    <row r="55" spans="1:15" ht="18" customHeight="1" x14ac:dyDescent="0.5">
      <c r="A55" s="976" t="s">
        <v>1064</v>
      </c>
      <c r="B55" s="865" t="s">
        <v>1127</v>
      </c>
      <c r="C55" s="886"/>
      <c r="D55" s="887"/>
      <c r="E55" s="864"/>
      <c r="F55" s="885" t="s">
        <v>1088</v>
      </c>
      <c r="G55" s="1045"/>
      <c r="H55" s="1045">
        <f>E55*G55</f>
        <v>0</v>
      </c>
      <c r="I55" s="1045"/>
      <c r="J55" s="864">
        <f>E55*I55</f>
        <v>0</v>
      </c>
      <c r="K55" s="864">
        <f>H55+J55</f>
        <v>0</v>
      </c>
      <c r="L55" s="884"/>
    </row>
    <row r="56" spans="1:15" ht="18" customHeight="1" x14ac:dyDescent="0.5">
      <c r="A56" s="976" t="s">
        <v>393</v>
      </c>
      <c r="B56" s="95" t="s">
        <v>844</v>
      </c>
      <c r="C56" s="1091" t="s">
        <v>866</v>
      </c>
      <c r="D56" s="1092"/>
      <c r="E56" s="864"/>
      <c r="F56" s="864" t="s">
        <v>334</v>
      </c>
      <c r="G56" s="1045"/>
      <c r="H56" s="1045">
        <f>E56*G56</f>
        <v>0</v>
      </c>
      <c r="I56" s="1045"/>
      <c r="J56" s="864">
        <f>E56*I56</f>
        <v>0</v>
      </c>
      <c r="K56" s="864">
        <f>H56+J56</f>
        <v>0</v>
      </c>
      <c r="L56" s="884"/>
    </row>
    <row r="57" spans="1:15" ht="18" customHeight="1" x14ac:dyDescent="0.5">
      <c r="A57" s="976"/>
      <c r="B57" s="95"/>
      <c r="C57" s="1091" t="s">
        <v>1128</v>
      </c>
      <c r="D57" s="1092"/>
      <c r="E57" s="864"/>
      <c r="F57" s="864" t="s">
        <v>334</v>
      </c>
      <c r="G57" s="1045"/>
      <c r="H57" s="1045">
        <f t="shared" ref="H57:H58" si="31">E57*G57</f>
        <v>0</v>
      </c>
      <c r="I57" s="1045"/>
      <c r="J57" s="864">
        <f t="shared" ref="J57:J58" si="32">E57*I57</f>
        <v>0</v>
      </c>
      <c r="K57" s="864">
        <f t="shared" ref="K57:K58" si="33">H57+J57</f>
        <v>0</v>
      </c>
      <c r="L57" s="884"/>
    </row>
    <row r="58" spans="1:15" ht="18" customHeight="1" x14ac:dyDescent="0.5">
      <c r="A58" s="976"/>
      <c r="B58" s="95"/>
      <c r="C58" s="1091" t="s">
        <v>1129</v>
      </c>
      <c r="D58" s="1092"/>
      <c r="E58" s="864"/>
      <c r="F58" s="864" t="s">
        <v>334</v>
      </c>
      <c r="G58" s="1045"/>
      <c r="H58" s="1045">
        <f t="shared" si="31"/>
        <v>0</v>
      </c>
      <c r="I58" s="1045"/>
      <c r="J58" s="864">
        <f t="shared" si="32"/>
        <v>0</v>
      </c>
      <c r="K58" s="864">
        <f t="shared" si="33"/>
        <v>0</v>
      </c>
      <c r="L58" s="884"/>
    </row>
    <row r="59" spans="1:15" ht="18" customHeight="1" x14ac:dyDescent="0.5">
      <c r="A59" s="976" t="s">
        <v>396</v>
      </c>
      <c r="B59" s="95" t="s">
        <v>845</v>
      </c>
      <c r="C59" s="1091" t="s">
        <v>865</v>
      </c>
      <c r="D59" s="1092"/>
      <c r="E59" s="864"/>
      <c r="F59" s="864" t="s">
        <v>334</v>
      </c>
      <c r="G59" s="1045"/>
      <c r="H59" s="1045">
        <f>E59*G59</f>
        <v>0</v>
      </c>
      <c r="I59" s="1045"/>
      <c r="J59" s="864">
        <f>E59*I59</f>
        <v>0</v>
      </c>
      <c r="K59" s="864">
        <f>H59+J59</f>
        <v>0</v>
      </c>
      <c r="L59" s="884"/>
    </row>
    <row r="60" spans="1:15" ht="18" customHeight="1" x14ac:dyDescent="0.5">
      <c r="A60" s="976" t="s">
        <v>397</v>
      </c>
      <c r="B60" s="95" t="s">
        <v>846</v>
      </c>
      <c r="C60" s="1091" t="s">
        <v>863</v>
      </c>
      <c r="D60" s="1092"/>
      <c r="E60" s="864"/>
      <c r="F60" s="864" t="s">
        <v>334</v>
      </c>
      <c r="G60" s="1045"/>
      <c r="H60" s="1045">
        <f>E60*G60</f>
        <v>0</v>
      </c>
      <c r="I60" s="1045"/>
      <c r="J60" s="864">
        <f>E60*I60</f>
        <v>0</v>
      </c>
      <c r="K60" s="864">
        <f>H60+J60</f>
        <v>0</v>
      </c>
      <c r="L60" s="884"/>
    </row>
    <row r="61" spans="1:15" ht="18" customHeight="1" x14ac:dyDescent="0.5">
      <c r="A61" s="976" t="s">
        <v>398</v>
      </c>
      <c r="B61" s="95" t="s">
        <v>847</v>
      </c>
      <c r="C61" s="1091" t="s">
        <v>864</v>
      </c>
      <c r="D61" s="1092"/>
      <c r="E61" s="864"/>
      <c r="F61" s="864" t="s">
        <v>334</v>
      </c>
      <c r="G61" s="1045"/>
      <c r="H61" s="1045">
        <f t="shared" ref="H61" si="34">E61*G61</f>
        <v>0</v>
      </c>
      <c r="I61" s="1045"/>
      <c r="J61" s="864">
        <f t="shared" ref="J61" si="35">E61*I61</f>
        <v>0</v>
      </c>
      <c r="K61" s="864">
        <f t="shared" ref="K61" si="36">H61+J61</f>
        <v>0</v>
      </c>
      <c r="L61" s="884"/>
    </row>
    <row r="62" spans="1:15" ht="18" customHeight="1" x14ac:dyDescent="0.5">
      <c r="A62" s="976" t="s">
        <v>399</v>
      </c>
      <c r="B62" s="95" t="s">
        <v>848</v>
      </c>
      <c r="C62" s="1091" t="s">
        <v>863</v>
      </c>
      <c r="D62" s="1092"/>
      <c r="E62" s="864"/>
      <c r="F62" s="864" t="s">
        <v>334</v>
      </c>
      <c r="G62" s="1045"/>
      <c r="H62" s="1045">
        <f t="shared" ref="H62:H63" si="37">E62*G62</f>
        <v>0</v>
      </c>
      <c r="I62" s="1045"/>
      <c r="J62" s="864">
        <f t="shared" ref="J62" si="38">E62*I62</f>
        <v>0</v>
      </c>
      <c r="K62" s="864">
        <f t="shared" ref="K62" si="39">H62+J62</f>
        <v>0</v>
      </c>
      <c r="L62" s="884"/>
    </row>
    <row r="63" spans="1:15" ht="37.9" customHeight="1" x14ac:dyDescent="0.5">
      <c r="A63" s="976" t="s">
        <v>400</v>
      </c>
      <c r="B63" s="95" t="s">
        <v>849</v>
      </c>
      <c r="C63" s="1091" t="s">
        <v>1187</v>
      </c>
      <c r="D63" s="1092"/>
      <c r="E63" s="864"/>
      <c r="F63" s="864" t="s">
        <v>334</v>
      </c>
      <c r="G63" s="1045"/>
      <c r="H63" s="1045">
        <f t="shared" si="37"/>
        <v>0</v>
      </c>
      <c r="I63" s="1045"/>
      <c r="J63" s="864">
        <f t="shared" ref="J63" si="40">E63*I63</f>
        <v>0</v>
      </c>
      <c r="K63" s="864">
        <f t="shared" ref="K63" si="41">H63+J63</f>
        <v>0</v>
      </c>
      <c r="L63" s="884"/>
      <c r="N63" s="1045"/>
      <c r="O63" s="1045"/>
    </row>
    <row r="64" spans="1:15" ht="18" customHeight="1" x14ac:dyDescent="0.5">
      <c r="A64" s="976" t="s">
        <v>401</v>
      </c>
      <c r="B64" s="95" t="s">
        <v>850</v>
      </c>
      <c r="C64" s="1091" t="s">
        <v>862</v>
      </c>
      <c r="D64" s="1092"/>
      <c r="E64" s="864"/>
      <c r="F64" s="864" t="s">
        <v>334</v>
      </c>
      <c r="G64" s="1045"/>
      <c r="H64" s="1045">
        <f t="shared" ref="H64:H66" si="42">E64*G64</f>
        <v>0</v>
      </c>
      <c r="I64" s="1045"/>
      <c r="J64" s="864">
        <f t="shared" ref="J64:J66" si="43">E64*I64</f>
        <v>0</v>
      </c>
      <c r="K64" s="864">
        <f t="shared" ref="K64:K66" si="44">H64+J64</f>
        <v>0</v>
      </c>
      <c r="L64" s="884"/>
    </row>
    <row r="65" spans="1:21" ht="18" customHeight="1" x14ac:dyDescent="0.5">
      <c r="A65" s="976" t="s">
        <v>402</v>
      </c>
      <c r="B65" s="95" t="s">
        <v>851</v>
      </c>
      <c r="C65" s="1091" t="s">
        <v>862</v>
      </c>
      <c r="D65" s="1092"/>
      <c r="E65" s="864"/>
      <c r="F65" s="864" t="s">
        <v>334</v>
      </c>
      <c r="G65" s="1045"/>
      <c r="H65" s="1045">
        <f t="shared" si="42"/>
        <v>0</v>
      </c>
      <c r="I65" s="1045"/>
      <c r="J65" s="864">
        <f t="shared" si="43"/>
        <v>0</v>
      </c>
      <c r="K65" s="864">
        <f t="shared" si="44"/>
        <v>0</v>
      </c>
      <c r="L65" s="884"/>
    </row>
    <row r="66" spans="1:21" ht="18" customHeight="1" x14ac:dyDescent="0.5">
      <c r="A66" s="976" t="s">
        <v>403</v>
      </c>
      <c r="B66" s="95" t="s">
        <v>852</v>
      </c>
      <c r="C66" s="1091" t="s">
        <v>862</v>
      </c>
      <c r="D66" s="1092"/>
      <c r="E66" s="864"/>
      <c r="F66" s="864" t="s">
        <v>334</v>
      </c>
      <c r="G66" s="1045"/>
      <c r="H66" s="1045">
        <f t="shared" si="42"/>
        <v>0</v>
      </c>
      <c r="I66" s="1045"/>
      <c r="J66" s="864">
        <f t="shared" si="43"/>
        <v>0</v>
      </c>
      <c r="K66" s="864">
        <f t="shared" si="44"/>
        <v>0</v>
      </c>
      <c r="L66" s="884"/>
    </row>
    <row r="67" spans="1:21" ht="18" customHeight="1" x14ac:dyDescent="0.5">
      <c r="A67" s="976" t="s">
        <v>404</v>
      </c>
      <c r="B67" s="95" t="s">
        <v>853</v>
      </c>
      <c r="C67" s="1091" t="s">
        <v>1130</v>
      </c>
      <c r="D67" s="1092"/>
      <c r="E67" s="864"/>
      <c r="F67" s="864" t="s">
        <v>334</v>
      </c>
      <c r="G67" s="1045"/>
      <c r="H67" s="1045">
        <f t="shared" ref="H67:H70" si="45">E67*G67</f>
        <v>0</v>
      </c>
      <c r="I67" s="1045"/>
      <c r="J67" s="864">
        <f t="shared" ref="J67:J70" si="46">E67*I67</f>
        <v>0</v>
      </c>
      <c r="K67" s="864">
        <f t="shared" ref="K67:K70" si="47">H67+J67</f>
        <v>0</v>
      </c>
      <c r="L67" s="884"/>
    </row>
    <row r="68" spans="1:21" ht="42" customHeight="1" x14ac:dyDescent="0.5">
      <c r="A68" s="976" t="s">
        <v>405</v>
      </c>
      <c r="B68" s="95" t="s">
        <v>854</v>
      </c>
      <c r="C68" s="1091" t="s">
        <v>1188</v>
      </c>
      <c r="D68" s="1092"/>
      <c r="E68" s="864"/>
      <c r="F68" s="864" t="s">
        <v>334</v>
      </c>
      <c r="G68" s="1045"/>
      <c r="H68" s="1045">
        <f t="shared" ref="H68" si="48">E68*G68</f>
        <v>0</v>
      </c>
      <c r="I68" s="1045"/>
      <c r="J68" s="864">
        <f t="shared" ref="J68" si="49">E68*I68</f>
        <v>0</v>
      </c>
      <c r="K68" s="864">
        <f t="shared" ref="K68" si="50">H68+J68</f>
        <v>0</v>
      </c>
      <c r="L68" s="884"/>
      <c r="N68" s="1091"/>
      <c r="O68" s="1092"/>
      <c r="P68" s="1091"/>
      <c r="Q68" s="1092"/>
      <c r="R68" s="1091"/>
      <c r="S68" s="1092"/>
      <c r="T68" s="1091"/>
      <c r="U68" s="1092"/>
    </row>
    <row r="69" spans="1:21" ht="18" customHeight="1" x14ac:dyDescent="0.5">
      <c r="A69" s="976" t="s">
        <v>867</v>
      </c>
      <c r="B69" s="95" t="s">
        <v>855</v>
      </c>
      <c r="C69" s="1091" t="s">
        <v>1131</v>
      </c>
      <c r="D69" s="1092"/>
      <c r="E69" s="864"/>
      <c r="F69" s="864" t="s">
        <v>334</v>
      </c>
      <c r="G69" s="1045"/>
      <c r="H69" s="1045">
        <f t="shared" si="45"/>
        <v>0</v>
      </c>
      <c r="I69" s="1045"/>
      <c r="J69" s="864">
        <f t="shared" si="46"/>
        <v>0</v>
      </c>
      <c r="K69" s="864">
        <f t="shared" si="47"/>
        <v>0</v>
      </c>
      <c r="L69" s="884"/>
    </row>
    <row r="70" spans="1:21" ht="18" customHeight="1" x14ac:dyDescent="0.5">
      <c r="A70" s="976" t="s">
        <v>868</v>
      </c>
      <c r="B70" s="95" t="s">
        <v>856</v>
      </c>
      <c r="C70" s="1091" t="s">
        <v>1131</v>
      </c>
      <c r="D70" s="1092"/>
      <c r="E70" s="864"/>
      <c r="F70" s="864" t="s">
        <v>334</v>
      </c>
      <c r="G70" s="1045"/>
      <c r="H70" s="1045">
        <f t="shared" si="45"/>
        <v>0</v>
      </c>
      <c r="I70" s="1045"/>
      <c r="J70" s="864">
        <f t="shared" si="46"/>
        <v>0</v>
      </c>
      <c r="K70" s="864">
        <f t="shared" si="47"/>
        <v>0</v>
      </c>
      <c r="L70" s="884"/>
    </row>
    <row r="71" spans="1:21" ht="18" customHeight="1" x14ac:dyDescent="0.5">
      <c r="A71" s="976" t="s">
        <v>869</v>
      </c>
      <c r="B71" s="95" t="s">
        <v>857</v>
      </c>
      <c r="C71" s="1091" t="s">
        <v>871</v>
      </c>
      <c r="D71" s="1092"/>
      <c r="E71" s="864"/>
      <c r="F71" s="864" t="s">
        <v>334</v>
      </c>
      <c r="G71" s="1045"/>
      <c r="H71" s="1045">
        <f t="shared" ref="H71:H75" si="51">E71*G71</f>
        <v>0</v>
      </c>
      <c r="I71" s="1045"/>
      <c r="J71" s="864">
        <f t="shared" ref="J71:J75" si="52">E71*I71</f>
        <v>0</v>
      </c>
      <c r="K71" s="864">
        <f t="shared" ref="K71:K75" si="53">H71+J71</f>
        <v>0</v>
      </c>
      <c r="L71" s="884" t="s">
        <v>1086</v>
      </c>
    </row>
    <row r="72" spans="1:21" ht="18" customHeight="1" x14ac:dyDescent="0.5">
      <c r="A72" s="976" t="s">
        <v>870</v>
      </c>
      <c r="B72" s="95" t="s">
        <v>858</v>
      </c>
      <c r="C72" s="1091" t="s">
        <v>1132</v>
      </c>
      <c r="D72" s="1092"/>
      <c r="E72" s="864"/>
      <c r="F72" s="864" t="s">
        <v>334</v>
      </c>
      <c r="G72" s="1045"/>
      <c r="H72" s="1045">
        <f t="shared" si="51"/>
        <v>0</v>
      </c>
      <c r="I72" s="1045"/>
      <c r="J72" s="864">
        <f t="shared" si="52"/>
        <v>0</v>
      </c>
      <c r="K72" s="864">
        <f t="shared" si="53"/>
        <v>0</v>
      </c>
      <c r="L72" s="884" t="s">
        <v>1086</v>
      </c>
    </row>
    <row r="73" spans="1:21" ht="18" customHeight="1" x14ac:dyDescent="0.5">
      <c r="A73" s="976" t="s">
        <v>875</v>
      </c>
      <c r="B73" s="95" t="s">
        <v>859</v>
      </c>
      <c r="C73" s="1091" t="s">
        <v>872</v>
      </c>
      <c r="D73" s="1092"/>
      <c r="E73" s="864"/>
      <c r="F73" s="864" t="s">
        <v>334</v>
      </c>
      <c r="G73" s="1045"/>
      <c r="H73" s="1045">
        <f t="shared" si="51"/>
        <v>0</v>
      </c>
      <c r="I73" s="1045"/>
      <c r="J73" s="864">
        <f t="shared" si="52"/>
        <v>0</v>
      </c>
      <c r="K73" s="864">
        <f t="shared" si="53"/>
        <v>0</v>
      </c>
      <c r="L73" s="884"/>
    </row>
    <row r="74" spans="1:21" ht="18" customHeight="1" x14ac:dyDescent="0.5">
      <c r="A74" s="976" t="s">
        <v>876</v>
      </c>
      <c r="B74" s="95" t="s">
        <v>860</v>
      </c>
      <c r="C74" s="1091" t="s">
        <v>873</v>
      </c>
      <c r="D74" s="1092"/>
      <c r="E74" s="864"/>
      <c r="F74" s="864" t="s">
        <v>334</v>
      </c>
      <c r="G74" s="1045"/>
      <c r="H74" s="1045">
        <f t="shared" si="51"/>
        <v>0</v>
      </c>
      <c r="I74" s="1045"/>
      <c r="J74" s="864">
        <f t="shared" si="52"/>
        <v>0</v>
      </c>
      <c r="K74" s="864">
        <f t="shared" si="53"/>
        <v>0</v>
      </c>
      <c r="L74" s="884"/>
    </row>
    <row r="75" spans="1:21" ht="18" customHeight="1" x14ac:dyDescent="0.5">
      <c r="A75" s="976" t="s">
        <v>877</v>
      </c>
      <c r="B75" s="95" t="s">
        <v>861</v>
      </c>
      <c r="C75" s="1091" t="s">
        <v>874</v>
      </c>
      <c r="D75" s="1092"/>
      <c r="E75" s="864"/>
      <c r="F75" s="864" t="s">
        <v>334</v>
      </c>
      <c r="G75" s="1045"/>
      <c r="H75" s="1045">
        <f t="shared" si="51"/>
        <v>0</v>
      </c>
      <c r="I75" s="1045"/>
      <c r="J75" s="864">
        <f t="shared" si="52"/>
        <v>0</v>
      </c>
      <c r="K75" s="864">
        <f t="shared" si="53"/>
        <v>0</v>
      </c>
      <c r="L75" s="884"/>
    </row>
    <row r="76" spans="1:21" ht="18" customHeight="1" x14ac:dyDescent="0.5">
      <c r="A76" s="976"/>
      <c r="B76" s="95"/>
      <c r="C76" s="1091" t="s">
        <v>1115</v>
      </c>
      <c r="D76" s="1092"/>
      <c r="E76" s="864"/>
      <c r="F76" s="864" t="s">
        <v>334</v>
      </c>
      <c r="G76" s="1045"/>
      <c r="H76" s="1045">
        <f t="shared" ref="H76" si="54">E76*G76</f>
        <v>0</v>
      </c>
      <c r="I76" s="1045"/>
      <c r="J76" s="864">
        <f t="shared" ref="J76" si="55">E76*I76</f>
        <v>0</v>
      </c>
      <c r="K76" s="864">
        <f t="shared" ref="K76" si="56">H76+J76</f>
        <v>0</v>
      </c>
      <c r="L76" s="884"/>
    </row>
    <row r="77" spans="1:21" ht="18" customHeight="1" x14ac:dyDescent="0.5">
      <c r="A77" s="976" t="s">
        <v>1065</v>
      </c>
      <c r="B77" s="95" t="s">
        <v>878</v>
      </c>
      <c r="C77" s="1091" t="s">
        <v>880</v>
      </c>
      <c r="D77" s="1092"/>
      <c r="E77" s="888"/>
      <c r="F77" s="884" t="s">
        <v>50</v>
      </c>
      <c r="G77" s="855"/>
      <c r="H77" s="855">
        <f t="shared" ref="H77:H78" si="57">E77*G77</f>
        <v>0</v>
      </c>
      <c r="I77" s="855"/>
      <c r="J77" s="888">
        <f t="shared" ref="J77:J78" si="58">E77*I77</f>
        <v>0</v>
      </c>
      <c r="K77" s="888">
        <f t="shared" ref="K77:K78" si="59">H77+J77</f>
        <v>0</v>
      </c>
      <c r="L77" s="884"/>
    </row>
    <row r="78" spans="1:21" ht="18" customHeight="1" x14ac:dyDescent="0.5">
      <c r="A78" s="976" t="s">
        <v>1066</v>
      </c>
      <c r="B78" s="95" t="s">
        <v>879</v>
      </c>
      <c r="C78" s="1093" t="s">
        <v>881</v>
      </c>
      <c r="D78" s="1094"/>
      <c r="E78" s="888"/>
      <c r="F78" s="884" t="s">
        <v>50</v>
      </c>
      <c r="G78" s="1045"/>
      <c r="H78" s="855">
        <f t="shared" si="57"/>
        <v>0</v>
      </c>
      <c r="I78" s="1045"/>
      <c r="J78" s="888">
        <f t="shared" si="58"/>
        <v>0</v>
      </c>
      <c r="K78" s="888">
        <f t="shared" si="59"/>
        <v>0</v>
      </c>
      <c r="L78" s="884"/>
    </row>
    <row r="79" spans="1:21" ht="18" customHeight="1" x14ac:dyDescent="0.5">
      <c r="A79" s="976"/>
      <c r="B79" s="102"/>
      <c r="C79" s="92"/>
      <c r="D79" s="98"/>
      <c r="E79" s="18"/>
      <c r="F79" s="18"/>
      <c r="G79" s="18"/>
      <c r="H79" s="18"/>
      <c r="I79" s="18"/>
      <c r="J79" s="18"/>
      <c r="K79" s="18"/>
      <c r="L79" s="19"/>
    </row>
    <row r="80" spans="1:21" ht="18.600000000000001" customHeight="1" x14ac:dyDescent="0.5">
      <c r="A80" s="978"/>
      <c r="B80" s="1095" t="s">
        <v>347</v>
      </c>
      <c r="C80" s="1096"/>
      <c r="D80" s="1097"/>
      <c r="E80" s="32"/>
      <c r="F80" s="32"/>
      <c r="G80" s="32"/>
      <c r="H80" s="32"/>
      <c r="I80" s="32"/>
      <c r="J80" s="32"/>
      <c r="K80" s="32">
        <f>SUM(K50:K79)</f>
        <v>0</v>
      </c>
      <c r="L80" s="867"/>
    </row>
    <row r="81" spans="1:12" ht="27.75" customHeight="1" x14ac:dyDescent="0.5">
      <c r="A81" s="980" t="s">
        <v>348</v>
      </c>
      <c r="B81" s="102" t="s">
        <v>325</v>
      </c>
      <c r="C81" s="103"/>
      <c r="D81" s="104"/>
      <c r="E81" s="26"/>
      <c r="F81" s="27"/>
      <c r="G81" s="26"/>
      <c r="H81" s="26"/>
      <c r="I81" s="26"/>
      <c r="J81" s="26"/>
      <c r="K81" s="26"/>
      <c r="L81" s="27"/>
    </row>
    <row r="82" spans="1:12" ht="65.45" customHeight="1" x14ac:dyDescent="0.5">
      <c r="A82" s="976">
        <v>3.1</v>
      </c>
      <c r="B82" s="97" t="s">
        <v>1045</v>
      </c>
      <c r="C82" s="1091" t="s">
        <v>1056</v>
      </c>
      <c r="D82" s="1092"/>
      <c r="E82" s="888"/>
      <c r="F82" s="884" t="s">
        <v>334</v>
      </c>
      <c r="G82" s="864"/>
      <c r="H82" s="888">
        <f t="shared" ref="H82" si="60">E82*G82</f>
        <v>0</v>
      </c>
      <c r="I82" s="864"/>
      <c r="J82" s="888">
        <f t="shared" ref="J82" si="61">E82*I82</f>
        <v>0</v>
      </c>
      <c r="K82" s="888">
        <f t="shared" ref="K82" si="62">H82+J82</f>
        <v>0</v>
      </c>
      <c r="L82" s="19"/>
    </row>
    <row r="83" spans="1:12" ht="65.45" customHeight="1" x14ac:dyDescent="0.5">
      <c r="A83" s="976">
        <v>3.2</v>
      </c>
      <c r="B83" s="97" t="s">
        <v>1046</v>
      </c>
      <c r="C83" s="1091" t="s">
        <v>1055</v>
      </c>
      <c r="D83" s="1092" t="s">
        <v>1047</v>
      </c>
      <c r="E83" s="888"/>
      <c r="F83" s="884" t="s">
        <v>334</v>
      </c>
      <c r="G83" s="864"/>
      <c r="H83" s="888">
        <f t="shared" ref="H83:H89" si="63">E83*G83</f>
        <v>0</v>
      </c>
      <c r="I83" s="864"/>
      <c r="J83" s="888">
        <f t="shared" ref="J83:J89" si="64">E83*I83</f>
        <v>0</v>
      </c>
      <c r="K83" s="888">
        <f t="shared" ref="K83:K89" si="65">H83+J83</f>
        <v>0</v>
      </c>
      <c r="L83" s="19"/>
    </row>
    <row r="84" spans="1:12" ht="65.45" customHeight="1" x14ac:dyDescent="0.5">
      <c r="A84" s="976">
        <v>3.3</v>
      </c>
      <c r="B84" s="97" t="s">
        <v>1048</v>
      </c>
      <c r="C84" s="1091" t="s">
        <v>1057</v>
      </c>
      <c r="D84" s="1092" t="s">
        <v>1143</v>
      </c>
      <c r="E84" s="888"/>
      <c r="F84" s="884" t="s">
        <v>334</v>
      </c>
      <c r="G84" s="864"/>
      <c r="H84" s="888">
        <f t="shared" si="63"/>
        <v>0</v>
      </c>
      <c r="I84" s="864"/>
      <c r="J84" s="888">
        <f t="shared" si="64"/>
        <v>0</v>
      </c>
      <c r="K84" s="888">
        <f t="shared" si="65"/>
        <v>0</v>
      </c>
      <c r="L84" s="19"/>
    </row>
    <row r="85" spans="1:12" ht="65.45" customHeight="1" x14ac:dyDescent="0.5">
      <c r="A85" s="976"/>
      <c r="B85" s="97"/>
      <c r="C85" s="1091" t="s">
        <v>1133</v>
      </c>
      <c r="D85" s="1092" t="s">
        <v>1143</v>
      </c>
      <c r="E85" s="888"/>
      <c r="F85" s="884" t="s">
        <v>334</v>
      </c>
      <c r="G85" s="864"/>
      <c r="H85" s="888">
        <f t="shared" si="63"/>
        <v>0</v>
      </c>
      <c r="I85" s="864"/>
      <c r="J85" s="888">
        <f t="shared" si="64"/>
        <v>0</v>
      </c>
      <c r="K85" s="888">
        <f t="shared" si="65"/>
        <v>0</v>
      </c>
      <c r="L85" s="19"/>
    </row>
    <row r="86" spans="1:12" ht="65.45" customHeight="1" x14ac:dyDescent="0.5">
      <c r="A86" s="976">
        <v>3.4</v>
      </c>
      <c r="B86" s="97" t="s">
        <v>1049</v>
      </c>
      <c r="C86" s="1091" t="s">
        <v>1144</v>
      </c>
      <c r="D86" s="1092"/>
      <c r="E86" s="888"/>
      <c r="F86" s="884" t="s">
        <v>334</v>
      </c>
      <c r="G86" s="864"/>
      <c r="H86" s="888">
        <f t="shared" si="63"/>
        <v>0</v>
      </c>
      <c r="I86" s="864"/>
      <c r="J86" s="888">
        <f t="shared" si="64"/>
        <v>0</v>
      </c>
      <c r="K86" s="888">
        <f t="shared" si="65"/>
        <v>0</v>
      </c>
      <c r="L86" s="19"/>
    </row>
    <row r="87" spans="1:12" ht="65.45" customHeight="1" x14ac:dyDescent="0.5">
      <c r="A87" s="976"/>
      <c r="B87" s="97"/>
      <c r="C87" s="1091" t="s">
        <v>1133</v>
      </c>
      <c r="D87" s="1092" t="s">
        <v>1143</v>
      </c>
      <c r="E87" s="888"/>
      <c r="F87" s="884" t="s">
        <v>334</v>
      </c>
      <c r="G87" s="864"/>
      <c r="H87" s="888">
        <f t="shared" si="63"/>
        <v>0</v>
      </c>
      <c r="I87" s="864"/>
      <c r="J87" s="888">
        <f t="shared" si="64"/>
        <v>0</v>
      </c>
      <c r="K87" s="888">
        <f t="shared" si="65"/>
        <v>0</v>
      </c>
      <c r="L87" s="19"/>
    </row>
    <row r="88" spans="1:12" ht="65.45" customHeight="1" x14ac:dyDescent="0.5">
      <c r="A88" s="976">
        <v>3.5</v>
      </c>
      <c r="B88" s="97" t="s">
        <v>1050</v>
      </c>
      <c r="C88" s="1091" t="s">
        <v>1145</v>
      </c>
      <c r="D88" s="1092" t="s">
        <v>1146</v>
      </c>
      <c r="E88" s="888"/>
      <c r="F88" s="884" t="s">
        <v>334</v>
      </c>
      <c r="G88" s="864"/>
      <c r="H88" s="888">
        <f t="shared" si="63"/>
        <v>0</v>
      </c>
      <c r="I88" s="864"/>
      <c r="J88" s="888">
        <f t="shared" si="64"/>
        <v>0</v>
      </c>
      <c r="K88" s="888">
        <f t="shared" si="65"/>
        <v>0</v>
      </c>
      <c r="L88" s="19"/>
    </row>
    <row r="89" spans="1:12" ht="65.45" customHeight="1" x14ac:dyDescent="0.5">
      <c r="A89" s="976"/>
      <c r="B89" s="97"/>
      <c r="C89" s="1091" t="s">
        <v>1134</v>
      </c>
      <c r="D89" s="1092" t="s">
        <v>1143</v>
      </c>
      <c r="E89" s="888"/>
      <c r="F89" s="884" t="s">
        <v>334</v>
      </c>
      <c r="G89" s="864"/>
      <c r="H89" s="888">
        <f t="shared" si="63"/>
        <v>0</v>
      </c>
      <c r="I89" s="864"/>
      <c r="J89" s="888">
        <f t="shared" si="64"/>
        <v>0</v>
      </c>
      <c r="K89" s="888">
        <f t="shared" si="65"/>
        <v>0</v>
      </c>
      <c r="L89" s="19"/>
    </row>
    <row r="90" spans="1:12" ht="65.45" customHeight="1" x14ac:dyDescent="0.5">
      <c r="A90" s="976">
        <v>3.6</v>
      </c>
      <c r="B90" s="97" t="s">
        <v>1051</v>
      </c>
      <c r="C90" s="1091" t="s">
        <v>1147</v>
      </c>
      <c r="D90" s="1092" t="s">
        <v>1148</v>
      </c>
      <c r="E90" s="888"/>
      <c r="F90" s="884" t="s">
        <v>334</v>
      </c>
      <c r="G90" s="864"/>
      <c r="H90" s="888">
        <f t="shared" ref="H90:H93" si="66">E90*G90</f>
        <v>0</v>
      </c>
      <c r="I90" s="864"/>
      <c r="J90" s="888">
        <f t="shared" ref="J90:J93" si="67">E90*I90</f>
        <v>0</v>
      </c>
      <c r="K90" s="888">
        <f t="shared" ref="K90:K93" si="68">H90+J90</f>
        <v>0</v>
      </c>
      <c r="L90" s="19"/>
    </row>
    <row r="91" spans="1:12" ht="65.45" customHeight="1" x14ac:dyDescent="0.5">
      <c r="A91" s="976"/>
      <c r="B91" s="97"/>
      <c r="C91" s="1091" t="s">
        <v>1135</v>
      </c>
      <c r="D91" s="1092" t="s">
        <v>1148</v>
      </c>
      <c r="E91" s="888"/>
      <c r="F91" s="884" t="s">
        <v>334</v>
      </c>
      <c r="G91" s="864"/>
      <c r="H91" s="888">
        <f t="shared" ref="H91" si="69">E91*G91</f>
        <v>0</v>
      </c>
      <c r="I91" s="864"/>
      <c r="J91" s="888">
        <f t="shared" ref="J91" si="70">E91*I91</f>
        <v>0</v>
      </c>
      <c r="K91" s="888">
        <f t="shared" ref="K91" si="71">H91+J91</f>
        <v>0</v>
      </c>
      <c r="L91" s="19"/>
    </row>
    <row r="92" spans="1:12" ht="65.45" customHeight="1" x14ac:dyDescent="0.5">
      <c r="A92" s="976">
        <v>3.7</v>
      </c>
      <c r="B92" s="97" t="s">
        <v>1052</v>
      </c>
      <c r="C92" s="1091" t="s">
        <v>1136</v>
      </c>
      <c r="D92" s="1092" t="s">
        <v>1053</v>
      </c>
      <c r="E92" s="888"/>
      <c r="F92" s="884" t="s">
        <v>334</v>
      </c>
      <c r="G92" s="864"/>
      <c r="H92" s="888">
        <f t="shared" si="66"/>
        <v>0</v>
      </c>
      <c r="I92" s="864"/>
      <c r="J92" s="888">
        <f t="shared" si="67"/>
        <v>0</v>
      </c>
      <c r="K92" s="888">
        <f t="shared" si="68"/>
        <v>0</v>
      </c>
      <c r="L92" s="19"/>
    </row>
    <row r="93" spans="1:12" ht="65.45" customHeight="1" x14ac:dyDescent="0.5">
      <c r="A93" s="976"/>
      <c r="B93" s="97"/>
      <c r="C93" s="1091" t="s">
        <v>1137</v>
      </c>
      <c r="D93" s="1092" t="s">
        <v>1053</v>
      </c>
      <c r="E93" s="888"/>
      <c r="F93" s="884" t="s">
        <v>334</v>
      </c>
      <c r="G93" s="864"/>
      <c r="H93" s="888">
        <f t="shared" si="66"/>
        <v>0</v>
      </c>
      <c r="I93" s="864"/>
      <c r="J93" s="888">
        <f t="shared" si="67"/>
        <v>0</v>
      </c>
      <c r="K93" s="888">
        <f t="shared" si="68"/>
        <v>0</v>
      </c>
      <c r="L93" s="19"/>
    </row>
    <row r="94" spans="1:12" ht="65.45" customHeight="1" x14ac:dyDescent="0.5">
      <c r="A94" s="976">
        <v>3.8</v>
      </c>
      <c r="B94" s="97" t="s">
        <v>1054</v>
      </c>
      <c r="C94" s="1091" t="s">
        <v>1149</v>
      </c>
      <c r="D94" s="1092" t="s">
        <v>1150</v>
      </c>
      <c r="E94" s="888"/>
      <c r="F94" s="884" t="s">
        <v>334</v>
      </c>
      <c r="G94" s="864"/>
      <c r="H94" s="888">
        <f t="shared" ref="H94" si="72">E94*G94</f>
        <v>0</v>
      </c>
      <c r="I94" s="864"/>
      <c r="J94" s="888">
        <f t="shared" ref="J94" si="73">E94*I94</f>
        <v>0</v>
      </c>
      <c r="K94" s="888">
        <f t="shared" ref="K94" si="74">H94+J94</f>
        <v>0</v>
      </c>
      <c r="L94" s="19"/>
    </row>
    <row r="95" spans="1:12" ht="18.600000000000001" customHeight="1" x14ac:dyDescent="0.5">
      <c r="A95" s="974"/>
      <c r="B95" s="97"/>
      <c r="C95" s="92"/>
      <c r="D95" s="98"/>
      <c r="E95" s="18"/>
      <c r="F95" s="19"/>
      <c r="G95" s="18"/>
      <c r="H95" s="17"/>
      <c r="I95" s="18"/>
      <c r="J95" s="17"/>
      <c r="K95" s="17"/>
      <c r="L95" s="19"/>
    </row>
    <row r="96" spans="1:12" ht="18.600000000000001" customHeight="1" x14ac:dyDescent="0.5">
      <c r="A96" s="981"/>
      <c r="B96" s="1098" t="s">
        <v>352</v>
      </c>
      <c r="C96" s="1099"/>
      <c r="D96" s="1100"/>
      <c r="E96" s="24"/>
      <c r="F96" s="25"/>
      <c r="G96" s="24"/>
      <c r="H96" s="24"/>
      <c r="I96" s="24"/>
      <c r="J96" s="24"/>
      <c r="K96" s="24">
        <f>SUM(K81:K95)</f>
        <v>0</v>
      </c>
      <c r="L96" s="867"/>
    </row>
    <row r="97" spans="1:12" ht="18.600000000000001" customHeight="1" x14ac:dyDescent="0.5">
      <c r="A97" s="974" t="s">
        <v>353</v>
      </c>
      <c r="B97" s="97" t="s">
        <v>354</v>
      </c>
      <c r="C97" s="105"/>
      <c r="D97" s="106"/>
      <c r="E97" s="17"/>
      <c r="F97" s="19"/>
      <c r="G97" s="17"/>
      <c r="H97" s="17"/>
      <c r="I97" s="17"/>
      <c r="J97" s="17"/>
      <c r="K97" s="17"/>
      <c r="L97" s="19"/>
    </row>
    <row r="98" spans="1:12" ht="18.600000000000001" customHeight="1" x14ac:dyDescent="0.5">
      <c r="A98" s="974" t="s">
        <v>355</v>
      </c>
      <c r="B98" s="95" t="s">
        <v>896</v>
      </c>
      <c r="C98" s="105" t="s">
        <v>985</v>
      </c>
      <c r="D98" s="106" t="s">
        <v>993</v>
      </c>
      <c r="E98" s="17"/>
      <c r="F98" s="19" t="s">
        <v>19</v>
      </c>
      <c r="G98" s="17"/>
      <c r="H98" s="17">
        <f>E98*G98</f>
        <v>0</v>
      </c>
      <c r="I98" s="17"/>
      <c r="J98" s="17">
        <f>E98*I98</f>
        <v>0</v>
      </c>
      <c r="K98" s="17">
        <f>H98+J98</f>
        <v>0</v>
      </c>
      <c r="L98" s="889" t="s">
        <v>1013</v>
      </c>
    </row>
    <row r="99" spans="1:12" ht="18.600000000000001" customHeight="1" x14ac:dyDescent="0.5">
      <c r="A99" s="974" t="s">
        <v>356</v>
      </c>
      <c r="B99" s="95" t="s">
        <v>897</v>
      </c>
      <c r="C99" s="105" t="s">
        <v>985</v>
      </c>
      <c r="D99" s="106" t="s">
        <v>993</v>
      </c>
      <c r="E99" s="17"/>
      <c r="F99" s="19" t="s">
        <v>19</v>
      </c>
      <c r="G99" s="17"/>
      <c r="H99" s="17">
        <f t="shared" ref="H99:H160" si="75">E99*G99</f>
        <v>0</v>
      </c>
      <c r="I99" s="17"/>
      <c r="J99" s="17">
        <f t="shared" ref="J99:J160" si="76">E99*I99</f>
        <v>0</v>
      </c>
      <c r="K99" s="17">
        <f t="shared" ref="K99:K160" si="77">H99+J99</f>
        <v>0</v>
      </c>
      <c r="L99" s="889" t="s">
        <v>1014</v>
      </c>
    </row>
    <row r="100" spans="1:12" ht="18.600000000000001" customHeight="1" x14ac:dyDescent="0.5">
      <c r="A100" s="974" t="s">
        <v>357</v>
      </c>
      <c r="B100" s="95" t="s">
        <v>898</v>
      </c>
      <c r="C100" s="105" t="s">
        <v>985</v>
      </c>
      <c r="D100" s="106" t="s">
        <v>994</v>
      </c>
      <c r="E100" s="17"/>
      <c r="F100" s="19" t="s">
        <v>19</v>
      </c>
      <c r="G100" s="17"/>
      <c r="H100" s="17">
        <f t="shared" si="75"/>
        <v>0</v>
      </c>
      <c r="I100" s="17"/>
      <c r="J100" s="17">
        <f t="shared" si="76"/>
        <v>0</v>
      </c>
      <c r="K100" s="17">
        <f t="shared" si="77"/>
        <v>0</v>
      </c>
      <c r="L100" s="889" t="s">
        <v>1015</v>
      </c>
    </row>
    <row r="101" spans="1:12" ht="18.600000000000001" customHeight="1" x14ac:dyDescent="0.5">
      <c r="A101" s="974" t="s">
        <v>358</v>
      </c>
      <c r="B101" s="95" t="s">
        <v>899</v>
      </c>
      <c r="C101" s="105" t="s">
        <v>985</v>
      </c>
      <c r="D101" s="106" t="s">
        <v>994</v>
      </c>
      <c r="E101" s="17"/>
      <c r="F101" s="19" t="s">
        <v>19</v>
      </c>
      <c r="G101" s="17"/>
      <c r="H101" s="17">
        <f t="shared" si="75"/>
        <v>0</v>
      </c>
      <c r="I101" s="17"/>
      <c r="J101" s="17">
        <f t="shared" si="76"/>
        <v>0</v>
      </c>
      <c r="K101" s="17">
        <f t="shared" si="77"/>
        <v>0</v>
      </c>
      <c r="L101" s="889"/>
    </row>
    <row r="102" spans="1:12" ht="18.600000000000001" customHeight="1" x14ac:dyDescent="0.5">
      <c r="A102" s="974" t="s">
        <v>359</v>
      </c>
      <c r="B102" s="95" t="s">
        <v>900</v>
      </c>
      <c r="C102" s="105" t="s">
        <v>985</v>
      </c>
      <c r="D102" s="106" t="s">
        <v>993</v>
      </c>
      <c r="E102" s="17"/>
      <c r="F102" s="19" t="s">
        <v>19</v>
      </c>
      <c r="G102" s="17"/>
      <c r="H102" s="17">
        <f t="shared" si="75"/>
        <v>0</v>
      </c>
      <c r="I102" s="17"/>
      <c r="J102" s="17">
        <f t="shared" si="76"/>
        <v>0</v>
      </c>
      <c r="K102" s="17">
        <f t="shared" si="77"/>
        <v>0</v>
      </c>
      <c r="L102" s="889"/>
    </row>
    <row r="103" spans="1:12" ht="18.600000000000001" customHeight="1" x14ac:dyDescent="0.5">
      <c r="A103" s="974" t="s">
        <v>360</v>
      </c>
      <c r="B103" s="95" t="s">
        <v>901</v>
      </c>
      <c r="C103" s="105" t="s">
        <v>985</v>
      </c>
      <c r="D103" s="106" t="s">
        <v>993</v>
      </c>
      <c r="E103" s="17"/>
      <c r="F103" s="19" t="s">
        <v>19</v>
      </c>
      <c r="G103" s="17"/>
      <c r="H103" s="17">
        <f t="shared" si="75"/>
        <v>0</v>
      </c>
      <c r="I103" s="17"/>
      <c r="J103" s="17">
        <f t="shared" si="76"/>
        <v>0</v>
      </c>
      <c r="K103" s="17">
        <f t="shared" si="77"/>
        <v>0</v>
      </c>
      <c r="L103" s="889"/>
    </row>
    <row r="104" spans="1:12" ht="18.600000000000001" customHeight="1" x14ac:dyDescent="0.5">
      <c r="A104" s="974" t="s">
        <v>361</v>
      </c>
      <c r="B104" s="95" t="s">
        <v>902</v>
      </c>
      <c r="C104" s="105" t="s">
        <v>985</v>
      </c>
      <c r="D104" s="106" t="s">
        <v>995</v>
      </c>
      <c r="E104" s="17"/>
      <c r="F104" s="19" t="s">
        <v>19</v>
      </c>
      <c r="G104" s="17"/>
      <c r="H104" s="17">
        <f t="shared" si="75"/>
        <v>0</v>
      </c>
      <c r="I104" s="17"/>
      <c r="J104" s="17">
        <f t="shared" si="76"/>
        <v>0</v>
      </c>
      <c r="K104" s="17">
        <f t="shared" si="77"/>
        <v>0</v>
      </c>
      <c r="L104" s="889"/>
    </row>
    <row r="105" spans="1:12" ht="18.600000000000001" customHeight="1" x14ac:dyDescent="0.5">
      <c r="A105" s="974" t="s">
        <v>362</v>
      </c>
      <c r="B105" s="95" t="s">
        <v>903</v>
      </c>
      <c r="C105" s="105" t="s">
        <v>985</v>
      </c>
      <c r="D105" s="106" t="s">
        <v>993</v>
      </c>
      <c r="E105" s="17"/>
      <c r="F105" s="19" t="s">
        <v>19</v>
      </c>
      <c r="G105" s="17"/>
      <c r="H105" s="17">
        <f t="shared" si="75"/>
        <v>0</v>
      </c>
      <c r="I105" s="17"/>
      <c r="J105" s="17">
        <f t="shared" si="76"/>
        <v>0</v>
      </c>
      <c r="K105" s="17">
        <f t="shared" si="77"/>
        <v>0</v>
      </c>
      <c r="L105" s="889" t="s">
        <v>1016</v>
      </c>
    </row>
    <row r="106" spans="1:12" ht="18.600000000000001" customHeight="1" x14ac:dyDescent="0.5">
      <c r="A106" s="974" t="s">
        <v>363</v>
      </c>
      <c r="B106" s="95" t="s">
        <v>904</v>
      </c>
      <c r="C106" s="105" t="s">
        <v>985</v>
      </c>
      <c r="D106" s="106" t="s">
        <v>996</v>
      </c>
      <c r="E106" s="17"/>
      <c r="F106" s="19" t="s">
        <v>19</v>
      </c>
      <c r="G106" s="17"/>
      <c r="H106" s="17">
        <f t="shared" si="75"/>
        <v>0</v>
      </c>
      <c r="I106" s="17"/>
      <c r="J106" s="17">
        <f t="shared" si="76"/>
        <v>0</v>
      </c>
      <c r="K106" s="17">
        <f t="shared" si="77"/>
        <v>0</v>
      </c>
      <c r="L106" s="19"/>
    </row>
    <row r="107" spans="1:12" ht="18.600000000000001" customHeight="1" x14ac:dyDescent="0.5">
      <c r="A107" s="974" t="s">
        <v>364</v>
      </c>
      <c r="B107" s="95" t="s">
        <v>905</v>
      </c>
      <c r="C107" s="105" t="s">
        <v>985</v>
      </c>
      <c r="D107" s="106" t="s">
        <v>997</v>
      </c>
      <c r="E107" s="17"/>
      <c r="F107" s="19" t="s">
        <v>19</v>
      </c>
      <c r="G107" s="17"/>
      <c r="H107" s="17">
        <f t="shared" si="75"/>
        <v>0</v>
      </c>
      <c r="I107" s="17"/>
      <c r="J107" s="17">
        <f t="shared" si="76"/>
        <v>0</v>
      </c>
      <c r="K107" s="17">
        <f t="shared" si="77"/>
        <v>0</v>
      </c>
      <c r="L107" s="19"/>
    </row>
    <row r="108" spans="1:12" ht="18.600000000000001" customHeight="1" x14ac:dyDescent="0.5">
      <c r="A108" s="974" t="s">
        <v>365</v>
      </c>
      <c r="B108" s="95" t="s">
        <v>906</v>
      </c>
      <c r="C108" s="105" t="s">
        <v>985</v>
      </c>
      <c r="D108" s="106" t="s">
        <v>998</v>
      </c>
      <c r="E108" s="17"/>
      <c r="F108" s="19" t="s">
        <v>19</v>
      </c>
      <c r="G108" s="17"/>
      <c r="H108" s="17">
        <f t="shared" si="75"/>
        <v>0</v>
      </c>
      <c r="I108" s="17"/>
      <c r="J108" s="17">
        <f t="shared" si="76"/>
        <v>0</v>
      </c>
      <c r="K108" s="17">
        <f t="shared" si="77"/>
        <v>0</v>
      </c>
      <c r="L108" s="19"/>
    </row>
    <row r="109" spans="1:12" ht="18.600000000000001" customHeight="1" x14ac:dyDescent="0.5">
      <c r="A109" s="974" t="s">
        <v>366</v>
      </c>
      <c r="B109" s="95" t="s">
        <v>907</v>
      </c>
      <c r="C109" s="105" t="s">
        <v>985</v>
      </c>
      <c r="D109" s="106" t="s">
        <v>997</v>
      </c>
      <c r="E109" s="17"/>
      <c r="F109" s="19" t="s">
        <v>19</v>
      </c>
      <c r="G109" s="17"/>
      <c r="H109" s="17">
        <f t="shared" si="75"/>
        <v>0</v>
      </c>
      <c r="I109" s="17"/>
      <c r="J109" s="17">
        <f t="shared" si="76"/>
        <v>0</v>
      </c>
      <c r="K109" s="17">
        <f t="shared" si="77"/>
        <v>0</v>
      </c>
      <c r="L109" s="19"/>
    </row>
    <row r="110" spans="1:12" ht="18.600000000000001" customHeight="1" x14ac:dyDescent="0.5">
      <c r="A110" s="974" t="s">
        <v>367</v>
      </c>
      <c r="B110" s="95" t="s">
        <v>908</v>
      </c>
      <c r="C110" s="105" t="s">
        <v>985</v>
      </c>
      <c r="D110" s="106" t="s">
        <v>997</v>
      </c>
      <c r="E110" s="17"/>
      <c r="F110" s="19" t="s">
        <v>19</v>
      </c>
      <c r="G110" s="17"/>
      <c r="H110" s="17">
        <f t="shared" si="75"/>
        <v>0</v>
      </c>
      <c r="I110" s="17"/>
      <c r="J110" s="17">
        <f t="shared" si="76"/>
        <v>0</v>
      </c>
      <c r="K110" s="17">
        <f t="shared" si="77"/>
        <v>0</v>
      </c>
      <c r="L110" s="19"/>
    </row>
    <row r="111" spans="1:12" ht="18.600000000000001" customHeight="1" x14ac:dyDescent="0.5">
      <c r="A111" s="974" t="s">
        <v>368</v>
      </c>
      <c r="B111" s="95" t="s">
        <v>909</v>
      </c>
      <c r="C111" s="105" t="s">
        <v>985</v>
      </c>
      <c r="D111" s="106" t="s">
        <v>998</v>
      </c>
      <c r="E111" s="17"/>
      <c r="F111" s="19" t="s">
        <v>19</v>
      </c>
      <c r="G111" s="17"/>
      <c r="H111" s="17">
        <f t="shared" si="75"/>
        <v>0</v>
      </c>
      <c r="I111" s="17"/>
      <c r="J111" s="17">
        <f t="shared" si="76"/>
        <v>0</v>
      </c>
      <c r="K111" s="17">
        <f t="shared" si="77"/>
        <v>0</v>
      </c>
      <c r="L111" s="19"/>
    </row>
    <row r="112" spans="1:12" ht="18.600000000000001" customHeight="1" x14ac:dyDescent="0.5">
      <c r="A112" s="974" t="s">
        <v>427</v>
      </c>
      <c r="B112" s="95" t="s">
        <v>910</v>
      </c>
      <c r="C112" s="105" t="s">
        <v>985</v>
      </c>
      <c r="D112" s="106" t="s">
        <v>998</v>
      </c>
      <c r="E112" s="17"/>
      <c r="F112" s="19" t="s">
        <v>19</v>
      </c>
      <c r="G112" s="17"/>
      <c r="H112" s="17">
        <f t="shared" si="75"/>
        <v>0</v>
      </c>
      <c r="I112" s="17"/>
      <c r="J112" s="17">
        <f t="shared" si="76"/>
        <v>0</v>
      </c>
      <c r="K112" s="17">
        <f t="shared" si="77"/>
        <v>0</v>
      </c>
      <c r="L112" s="19"/>
    </row>
    <row r="113" spans="1:12" ht="18.600000000000001" customHeight="1" x14ac:dyDescent="0.5">
      <c r="A113" s="974" t="s">
        <v>428</v>
      </c>
      <c r="B113" s="95" t="s">
        <v>911</v>
      </c>
      <c r="C113" s="105" t="s">
        <v>985</v>
      </c>
      <c r="D113" s="106" t="s">
        <v>998</v>
      </c>
      <c r="E113" s="17"/>
      <c r="F113" s="19" t="s">
        <v>19</v>
      </c>
      <c r="G113" s="17"/>
      <c r="H113" s="17">
        <f t="shared" si="75"/>
        <v>0</v>
      </c>
      <c r="I113" s="17"/>
      <c r="J113" s="17">
        <f t="shared" si="76"/>
        <v>0</v>
      </c>
      <c r="K113" s="17">
        <f t="shared" si="77"/>
        <v>0</v>
      </c>
      <c r="L113" s="19"/>
    </row>
    <row r="114" spans="1:12" ht="18.600000000000001" customHeight="1" x14ac:dyDescent="0.5">
      <c r="A114" s="974" t="s">
        <v>429</v>
      </c>
      <c r="B114" s="95" t="s">
        <v>912</v>
      </c>
      <c r="C114" s="105" t="s">
        <v>985</v>
      </c>
      <c r="D114" s="106" t="s">
        <v>999</v>
      </c>
      <c r="E114" s="17"/>
      <c r="F114" s="19" t="s">
        <v>19</v>
      </c>
      <c r="G114" s="17"/>
      <c r="H114" s="17">
        <f t="shared" si="75"/>
        <v>0</v>
      </c>
      <c r="I114" s="17"/>
      <c r="J114" s="17">
        <f t="shared" si="76"/>
        <v>0</v>
      </c>
      <c r="K114" s="17">
        <f t="shared" si="77"/>
        <v>0</v>
      </c>
      <c r="L114" s="19"/>
    </row>
    <row r="115" spans="1:12" ht="18.600000000000001" customHeight="1" x14ac:dyDescent="0.5">
      <c r="A115" s="974" t="s">
        <v>430</v>
      </c>
      <c r="B115" s="95" t="s">
        <v>913</v>
      </c>
      <c r="C115" s="105" t="s">
        <v>985</v>
      </c>
      <c r="D115" s="106" t="s">
        <v>999</v>
      </c>
      <c r="E115" s="17"/>
      <c r="F115" s="19" t="s">
        <v>19</v>
      </c>
      <c r="G115" s="17"/>
      <c r="H115" s="17">
        <f t="shared" si="75"/>
        <v>0</v>
      </c>
      <c r="I115" s="17"/>
      <c r="J115" s="17">
        <f t="shared" si="76"/>
        <v>0</v>
      </c>
      <c r="K115" s="17">
        <f t="shared" si="77"/>
        <v>0</v>
      </c>
      <c r="L115" s="19"/>
    </row>
    <row r="116" spans="1:12" ht="18.600000000000001" customHeight="1" x14ac:dyDescent="0.5">
      <c r="A116" s="974" t="s">
        <v>431</v>
      </c>
      <c r="B116" s="95" t="s">
        <v>914</v>
      </c>
      <c r="C116" s="105" t="s">
        <v>985</v>
      </c>
      <c r="D116" s="106" t="s">
        <v>999</v>
      </c>
      <c r="E116" s="17"/>
      <c r="F116" s="19" t="s">
        <v>19</v>
      </c>
      <c r="G116" s="17"/>
      <c r="H116" s="17">
        <f t="shared" si="75"/>
        <v>0</v>
      </c>
      <c r="I116" s="17"/>
      <c r="J116" s="17">
        <f t="shared" si="76"/>
        <v>0</v>
      </c>
      <c r="K116" s="17">
        <f t="shared" si="77"/>
        <v>0</v>
      </c>
      <c r="L116" s="19"/>
    </row>
    <row r="117" spans="1:12" ht="18.600000000000001" customHeight="1" x14ac:dyDescent="0.5">
      <c r="A117" s="974" t="s">
        <v>432</v>
      </c>
      <c r="B117" s="95" t="s">
        <v>915</v>
      </c>
      <c r="C117" s="105" t="s">
        <v>985</v>
      </c>
      <c r="D117" s="106" t="s">
        <v>999</v>
      </c>
      <c r="E117" s="17"/>
      <c r="F117" s="19" t="s">
        <v>19</v>
      </c>
      <c r="G117" s="17"/>
      <c r="H117" s="17">
        <f t="shared" si="75"/>
        <v>0</v>
      </c>
      <c r="I117" s="17"/>
      <c r="J117" s="17">
        <f t="shared" si="76"/>
        <v>0</v>
      </c>
      <c r="K117" s="17">
        <f t="shared" si="77"/>
        <v>0</v>
      </c>
      <c r="L117" s="19"/>
    </row>
    <row r="118" spans="1:12" ht="18.600000000000001" customHeight="1" x14ac:dyDescent="0.5">
      <c r="A118" s="974" t="s">
        <v>433</v>
      </c>
      <c r="B118" s="95" t="s">
        <v>916</v>
      </c>
      <c r="C118" s="105" t="s">
        <v>985</v>
      </c>
      <c r="D118" s="106" t="s">
        <v>997</v>
      </c>
      <c r="E118" s="17"/>
      <c r="F118" s="19" t="s">
        <v>19</v>
      </c>
      <c r="G118" s="17"/>
      <c r="H118" s="17">
        <f t="shared" si="75"/>
        <v>0</v>
      </c>
      <c r="I118" s="17"/>
      <c r="J118" s="17">
        <f t="shared" si="76"/>
        <v>0</v>
      </c>
      <c r="K118" s="17">
        <f t="shared" si="77"/>
        <v>0</v>
      </c>
      <c r="L118" s="19"/>
    </row>
    <row r="119" spans="1:12" ht="18.600000000000001" customHeight="1" x14ac:dyDescent="0.5">
      <c r="A119" s="974" t="s">
        <v>434</v>
      </c>
      <c r="B119" s="95" t="s">
        <v>917</v>
      </c>
      <c r="C119" s="105" t="s">
        <v>985</v>
      </c>
      <c r="D119" s="106" t="s">
        <v>997</v>
      </c>
      <c r="E119" s="17"/>
      <c r="F119" s="19" t="s">
        <v>19</v>
      </c>
      <c r="G119" s="17"/>
      <c r="H119" s="17">
        <f t="shared" si="75"/>
        <v>0</v>
      </c>
      <c r="I119" s="17"/>
      <c r="J119" s="17">
        <f t="shared" si="76"/>
        <v>0</v>
      </c>
      <c r="K119" s="17">
        <f t="shared" si="77"/>
        <v>0</v>
      </c>
      <c r="L119" s="19"/>
    </row>
    <row r="120" spans="1:12" ht="18.600000000000001" customHeight="1" x14ac:dyDescent="0.5">
      <c r="A120" s="974" t="s">
        <v>435</v>
      </c>
      <c r="B120" s="95" t="s">
        <v>918</v>
      </c>
      <c r="C120" s="105" t="s">
        <v>985</v>
      </c>
      <c r="D120" s="106" t="s">
        <v>997</v>
      </c>
      <c r="E120" s="17"/>
      <c r="F120" s="19" t="s">
        <v>19</v>
      </c>
      <c r="G120" s="17"/>
      <c r="H120" s="17">
        <f t="shared" si="75"/>
        <v>0</v>
      </c>
      <c r="I120" s="17"/>
      <c r="J120" s="17">
        <f t="shared" si="76"/>
        <v>0</v>
      </c>
      <c r="K120" s="17">
        <f t="shared" si="77"/>
        <v>0</v>
      </c>
      <c r="L120" s="19"/>
    </row>
    <row r="121" spans="1:12" ht="18.600000000000001" customHeight="1" x14ac:dyDescent="0.5">
      <c r="A121" s="974" t="s">
        <v>436</v>
      </c>
      <c r="B121" s="95" t="s">
        <v>919</v>
      </c>
      <c r="C121" s="105" t="s">
        <v>985</v>
      </c>
      <c r="D121" s="106" t="s">
        <v>1000</v>
      </c>
      <c r="E121" s="17"/>
      <c r="F121" s="19" t="s">
        <v>19</v>
      </c>
      <c r="G121" s="17"/>
      <c r="H121" s="17">
        <f t="shared" si="75"/>
        <v>0</v>
      </c>
      <c r="I121" s="17"/>
      <c r="J121" s="17">
        <f t="shared" si="76"/>
        <v>0</v>
      </c>
      <c r="K121" s="17">
        <f t="shared" si="77"/>
        <v>0</v>
      </c>
      <c r="L121" s="19"/>
    </row>
    <row r="122" spans="1:12" ht="18.600000000000001" customHeight="1" x14ac:dyDescent="0.5">
      <c r="A122" s="974" t="s">
        <v>437</v>
      </c>
      <c r="B122" s="95" t="s">
        <v>920</v>
      </c>
      <c r="C122" s="105" t="s">
        <v>985</v>
      </c>
      <c r="D122" s="106" t="s">
        <v>1000</v>
      </c>
      <c r="E122" s="17"/>
      <c r="F122" s="19" t="s">
        <v>19</v>
      </c>
      <c r="G122" s="17"/>
      <c r="H122" s="17">
        <f t="shared" si="75"/>
        <v>0</v>
      </c>
      <c r="I122" s="17"/>
      <c r="J122" s="17">
        <f t="shared" si="76"/>
        <v>0</v>
      </c>
      <c r="K122" s="17">
        <f t="shared" si="77"/>
        <v>0</v>
      </c>
      <c r="L122" s="19"/>
    </row>
    <row r="123" spans="1:12" ht="18.600000000000001" customHeight="1" x14ac:dyDescent="0.5">
      <c r="A123" s="974" t="s">
        <v>438</v>
      </c>
      <c r="B123" s="95" t="s">
        <v>921</v>
      </c>
      <c r="C123" s="105" t="s">
        <v>985</v>
      </c>
      <c r="D123" s="106" t="s">
        <v>997</v>
      </c>
      <c r="E123" s="17"/>
      <c r="F123" s="19" t="s">
        <v>19</v>
      </c>
      <c r="G123" s="17"/>
      <c r="H123" s="17">
        <f t="shared" si="75"/>
        <v>0</v>
      </c>
      <c r="I123" s="17"/>
      <c r="J123" s="17">
        <f t="shared" si="76"/>
        <v>0</v>
      </c>
      <c r="K123" s="17">
        <f t="shared" si="77"/>
        <v>0</v>
      </c>
      <c r="L123" s="19"/>
    </row>
    <row r="124" spans="1:12" ht="18.600000000000001" customHeight="1" x14ac:dyDescent="0.5">
      <c r="A124" s="974" t="s">
        <v>439</v>
      </c>
      <c r="B124" s="95" t="s">
        <v>922</v>
      </c>
      <c r="C124" s="105" t="s">
        <v>985</v>
      </c>
      <c r="D124" s="106" t="s">
        <v>998</v>
      </c>
      <c r="E124" s="17"/>
      <c r="F124" s="19" t="s">
        <v>19</v>
      </c>
      <c r="G124" s="17"/>
      <c r="H124" s="17">
        <f t="shared" si="75"/>
        <v>0</v>
      </c>
      <c r="I124" s="17"/>
      <c r="J124" s="17">
        <f t="shared" si="76"/>
        <v>0</v>
      </c>
      <c r="K124" s="17">
        <f t="shared" si="77"/>
        <v>0</v>
      </c>
      <c r="L124" s="19"/>
    </row>
    <row r="125" spans="1:12" ht="18.600000000000001" customHeight="1" x14ac:dyDescent="0.5">
      <c r="A125" s="974" t="s">
        <v>440</v>
      </c>
      <c r="B125" s="95" t="s">
        <v>923</v>
      </c>
      <c r="C125" s="105" t="s">
        <v>985</v>
      </c>
      <c r="D125" s="106" t="s">
        <v>997</v>
      </c>
      <c r="E125" s="17"/>
      <c r="F125" s="19" t="s">
        <v>19</v>
      </c>
      <c r="G125" s="17"/>
      <c r="H125" s="17">
        <f t="shared" si="75"/>
        <v>0</v>
      </c>
      <c r="I125" s="17"/>
      <c r="J125" s="17">
        <f t="shared" si="76"/>
        <v>0</v>
      </c>
      <c r="K125" s="17">
        <f t="shared" si="77"/>
        <v>0</v>
      </c>
      <c r="L125" s="19"/>
    </row>
    <row r="126" spans="1:12" ht="18.600000000000001" customHeight="1" x14ac:dyDescent="0.5">
      <c r="A126" s="974" t="s">
        <v>441</v>
      </c>
      <c r="B126" s="95" t="s">
        <v>924</v>
      </c>
      <c r="C126" s="105" t="s">
        <v>985</v>
      </c>
      <c r="D126" s="106" t="s">
        <v>997</v>
      </c>
      <c r="E126" s="17"/>
      <c r="F126" s="19" t="s">
        <v>19</v>
      </c>
      <c r="G126" s="17"/>
      <c r="H126" s="17">
        <f t="shared" si="75"/>
        <v>0</v>
      </c>
      <c r="I126" s="17"/>
      <c r="J126" s="17">
        <f t="shared" si="76"/>
        <v>0</v>
      </c>
      <c r="K126" s="17">
        <f t="shared" si="77"/>
        <v>0</v>
      </c>
      <c r="L126" s="19"/>
    </row>
    <row r="127" spans="1:12" ht="18.600000000000001" customHeight="1" x14ac:dyDescent="0.5">
      <c r="A127" s="974" t="s">
        <v>442</v>
      </c>
      <c r="B127" s="95" t="s">
        <v>925</v>
      </c>
      <c r="C127" s="105" t="s">
        <v>985</v>
      </c>
      <c r="D127" s="106" t="s">
        <v>997</v>
      </c>
      <c r="E127" s="17"/>
      <c r="F127" s="19" t="s">
        <v>19</v>
      </c>
      <c r="G127" s="17"/>
      <c r="H127" s="17">
        <f t="shared" si="75"/>
        <v>0</v>
      </c>
      <c r="I127" s="17"/>
      <c r="J127" s="17">
        <f t="shared" si="76"/>
        <v>0</v>
      </c>
      <c r="K127" s="17">
        <f t="shared" si="77"/>
        <v>0</v>
      </c>
      <c r="L127" s="19"/>
    </row>
    <row r="128" spans="1:12" ht="18.600000000000001" customHeight="1" x14ac:dyDescent="0.5">
      <c r="A128" s="974" t="s">
        <v>443</v>
      </c>
      <c r="B128" s="95" t="s">
        <v>926</v>
      </c>
      <c r="C128" s="105" t="s">
        <v>985</v>
      </c>
      <c r="D128" s="106" t="s">
        <v>997</v>
      </c>
      <c r="E128" s="17"/>
      <c r="F128" s="19" t="s">
        <v>19</v>
      </c>
      <c r="G128" s="17"/>
      <c r="H128" s="17">
        <f t="shared" si="75"/>
        <v>0</v>
      </c>
      <c r="I128" s="17"/>
      <c r="J128" s="17">
        <f t="shared" si="76"/>
        <v>0</v>
      </c>
      <c r="K128" s="17">
        <f t="shared" si="77"/>
        <v>0</v>
      </c>
      <c r="L128" s="19"/>
    </row>
    <row r="129" spans="1:12" ht="18.600000000000001" customHeight="1" x14ac:dyDescent="0.5">
      <c r="A129" s="974" t="s">
        <v>444</v>
      </c>
      <c r="B129" s="95" t="s">
        <v>927</v>
      </c>
      <c r="C129" s="105" t="s">
        <v>985</v>
      </c>
      <c r="D129" s="106" t="s">
        <v>998</v>
      </c>
      <c r="E129" s="17"/>
      <c r="F129" s="19" t="s">
        <v>19</v>
      </c>
      <c r="G129" s="17"/>
      <c r="H129" s="17">
        <f t="shared" si="75"/>
        <v>0</v>
      </c>
      <c r="I129" s="17"/>
      <c r="J129" s="17">
        <f t="shared" si="76"/>
        <v>0</v>
      </c>
      <c r="K129" s="17">
        <f t="shared" si="77"/>
        <v>0</v>
      </c>
      <c r="L129" s="19"/>
    </row>
    <row r="130" spans="1:12" ht="18.600000000000001" customHeight="1" x14ac:dyDescent="0.5">
      <c r="A130" s="974" t="s">
        <v>445</v>
      </c>
      <c r="B130" s="95" t="s">
        <v>928</v>
      </c>
      <c r="C130" s="105" t="s">
        <v>985</v>
      </c>
      <c r="D130" s="106" t="s">
        <v>1001</v>
      </c>
      <c r="E130" s="17"/>
      <c r="F130" s="19" t="s">
        <v>19</v>
      </c>
      <c r="G130" s="17"/>
      <c r="H130" s="17">
        <f t="shared" si="75"/>
        <v>0</v>
      </c>
      <c r="I130" s="17"/>
      <c r="J130" s="17">
        <f t="shared" si="76"/>
        <v>0</v>
      </c>
      <c r="K130" s="17">
        <f t="shared" si="77"/>
        <v>0</v>
      </c>
      <c r="L130" s="19"/>
    </row>
    <row r="131" spans="1:12" ht="18.600000000000001" customHeight="1" x14ac:dyDescent="0.5">
      <c r="A131" s="974" t="s">
        <v>446</v>
      </c>
      <c r="B131" s="95" t="s">
        <v>929</v>
      </c>
      <c r="C131" s="105" t="s">
        <v>985</v>
      </c>
      <c r="D131" s="106" t="s">
        <v>998</v>
      </c>
      <c r="E131" s="17"/>
      <c r="F131" s="19" t="s">
        <v>19</v>
      </c>
      <c r="G131" s="17"/>
      <c r="H131" s="17">
        <f t="shared" si="75"/>
        <v>0</v>
      </c>
      <c r="I131" s="17"/>
      <c r="J131" s="17">
        <f t="shared" si="76"/>
        <v>0</v>
      </c>
      <c r="K131" s="17">
        <f t="shared" si="77"/>
        <v>0</v>
      </c>
      <c r="L131" s="19"/>
    </row>
    <row r="132" spans="1:12" ht="18.600000000000001" customHeight="1" x14ac:dyDescent="0.5">
      <c r="A132" s="974" t="s">
        <v>447</v>
      </c>
      <c r="B132" s="95" t="s">
        <v>930</v>
      </c>
      <c r="C132" s="105" t="s">
        <v>985</v>
      </c>
      <c r="D132" s="106" t="s">
        <v>997</v>
      </c>
      <c r="E132" s="17"/>
      <c r="F132" s="19" t="s">
        <v>19</v>
      </c>
      <c r="G132" s="17"/>
      <c r="H132" s="17">
        <f t="shared" si="75"/>
        <v>0</v>
      </c>
      <c r="I132" s="17"/>
      <c r="J132" s="17">
        <f t="shared" si="76"/>
        <v>0</v>
      </c>
      <c r="K132" s="17">
        <f t="shared" si="77"/>
        <v>0</v>
      </c>
      <c r="L132" s="19"/>
    </row>
    <row r="133" spans="1:12" ht="18.600000000000001" customHeight="1" x14ac:dyDescent="0.5">
      <c r="A133" s="974" t="s">
        <v>448</v>
      </c>
      <c r="B133" s="95" t="s">
        <v>931</v>
      </c>
      <c r="C133" s="105" t="s">
        <v>985</v>
      </c>
      <c r="D133" s="106" t="s">
        <v>998</v>
      </c>
      <c r="E133" s="17"/>
      <c r="F133" s="19" t="s">
        <v>19</v>
      </c>
      <c r="G133" s="17"/>
      <c r="H133" s="17">
        <f t="shared" si="75"/>
        <v>0</v>
      </c>
      <c r="I133" s="17"/>
      <c r="J133" s="17">
        <f t="shared" si="76"/>
        <v>0</v>
      </c>
      <c r="K133" s="17">
        <f t="shared" si="77"/>
        <v>0</v>
      </c>
      <c r="L133" s="19"/>
    </row>
    <row r="134" spans="1:12" ht="18.600000000000001" customHeight="1" x14ac:dyDescent="0.5">
      <c r="A134" s="974" t="s">
        <v>449</v>
      </c>
      <c r="B134" s="95" t="s">
        <v>932</v>
      </c>
      <c r="C134" s="105" t="s">
        <v>985</v>
      </c>
      <c r="D134" s="106" t="s">
        <v>998</v>
      </c>
      <c r="E134" s="17"/>
      <c r="F134" s="19" t="s">
        <v>19</v>
      </c>
      <c r="G134" s="17"/>
      <c r="H134" s="17">
        <f t="shared" si="75"/>
        <v>0</v>
      </c>
      <c r="I134" s="17"/>
      <c r="J134" s="17">
        <f t="shared" si="76"/>
        <v>0</v>
      </c>
      <c r="K134" s="17">
        <f t="shared" si="77"/>
        <v>0</v>
      </c>
      <c r="L134" s="19"/>
    </row>
    <row r="135" spans="1:12" ht="18.600000000000001" customHeight="1" x14ac:dyDescent="0.5">
      <c r="A135" s="974" t="s">
        <v>450</v>
      </c>
      <c r="B135" s="95" t="s">
        <v>933</v>
      </c>
      <c r="C135" s="105" t="s">
        <v>985</v>
      </c>
      <c r="D135" s="106" t="s">
        <v>1001</v>
      </c>
      <c r="E135" s="17"/>
      <c r="F135" s="19" t="s">
        <v>19</v>
      </c>
      <c r="G135" s="17"/>
      <c r="H135" s="17">
        <f t="shared" si="75"/>
        <v>0</v>
      </c>
      <c r="I135" s="17"/>
      <c r="J135" s="17">
        <f t="shared" si="76"/>
        <v>0</v>
      </c>
      <c r="K135" s="17">
        <f t="shared" si="77"/>
        <v>0</v>
      </c>
      <c r="L135" s="19"/>
    </row>
    <row r="136" spans="1:12" ht="18.600000000000001" customHeight="1" x14ac:dyDescent="0.5">
      <c r="A136" s="974" t="s">
        <v>451</v>
      </c>
      <c r="B136" s="95" t="s">
        <v>934</v>
      </c>
      <c r="C136" s="105" t="s">
        <v>985</v>
      </c>
      <c r="D136" s="106" t="s">
        <v>998</v>
      </c>
      <c r="E136" s="17"/>
      <c r="F136" s="19" t="s">
        <v>19</v>
      </c>
      <c r="G136" s="17"/>
      <c r="H136" s="17">
        <f t="shared" si="75"/>
        <v>0</v>
      </c>
      <c r="I136" s="17"/>
      <c r="J136" s="17">
        <f t="shared" si="76"/>
        <v>0</v>
      </c>
      <c r="K136" s="17">
        <f t="shared" si="77"/>
        <v>0</v>
      </c>
      <c r="L136" s="19"/>
    </row>
    <row r="137" spans="1:12" ht="18.600000000000001" customHeight="1" x14ac:dyDescent="0.5">
      <c r="A137" s="974" t="s">
        <v>452</v>
      </c>
      <c r="B137" s="95" t="s">
        <v>935</v>
      </c>
      <c r="C137" s="105" t="s">
        <v>985</v>
      </c>
      <c r="D137" s="106" t="s">
        <v>998</v>
      </c>
      <c r="E137" s="17"/>
      <c r="F137" s="19" t="s">
        <v>19</v>
      </c>
      <c r="G137" s="17"/>
      <c r="H137" s="17">
        <f t="shared" si="75"/>
        <v>0</v>
      </c>
      <c r="I137" s="17"/>
      <c r="J137" s="17">
        <f t="shared" si="76"/>
        <v>0</v>
      </c>
      <c r="K137" s="17">
        <f t="shared" si="77"/>
        <v>0</v>
      </c>
      <c r="L137" s="19"/>
    </row>
    <row r="138" spans="1:12" ht="18.600000000000001" customHeight="1" x14ac:dyDescent="0.5">
      <c r="A138" s="974" t="s">
        <v>453</v>
      </c>
      <c r="B138" s="95" t="s">
        <v>936</v>
      </c>
      <c r="C138" s="105" t="s">
        <v>985</v>
      </c>
      <c r="D138" s="106" t="s">
        <v>998</v>
      </c>
      <c r="E138" s="17"/>
      <c r="F138" s="19" t="s">
        <v>19</v>
      </c>
      <c r="G138" s="17"/>
      <c r="H138" s="17">
        <f t="shared" si="75"/>
        <v>0</v>
      </c>
      <c r="I138" s="17"/>
      <c r="J138" s="17">
        <f t="shared" si="76"/>
        <v>0</v>
      </c>
      <c r="K138" s="17">
        <f t="shared" si="77"/>
        <v>0</v>
      </c>
      <c r="L138" s="19"/>
    </row>
    <row r="139" spans="1:12" ht="18.600000000000001" customHeight="1" x14ac:dyDescent="0.5">
      <c r="A139" s="974" t="s">
        <v>454</v>
      </c>
      <c r="B139" s="95" t="s">
        <v>937</v>
      </c>
      <c r="C139" s="105" t="s">
        <v>986</v>
      </c>
      <c r="D139" s="106" t="s">
        <v>998</v>
      </c>
      <c r="E139" s="17"/>
      <c r="F139" s="19" t="s">
        <v>19</v>
      </c>
      <c r="G139" s="17"/>
      <c r="H139" s="17">
        <f t="shared" si="75"/>
        <v>0</v>
      </c>
      <c r="I139" s="17"/>
      <c r="J139" s="17">
        <f t="shared" si="76"/>
        <v>0</v>
      </c>
      <c r="K139" s="17">
        <f t="shared" si="77"/>
        <v>0</v>
      </c>
      <c r="L139" s="19"/>
    </row>
    <row r="140" spans="1:12" ht="18.600000000000001" customHeight="1" x14ac:dyDescent="0.5">
      <c r="A140" s="974" t="s">
        <v>455</v>
      </c>
      <c r="B140" s="95" t="s">
        <v>938</v>
      </c>
      <c r="C140" s="860" t="s">
        <v>986</v>
      </c>
      <c r="D140" s="861" t="s">
        <v>998</v>
      </c>
      <c r="E140" s="17"/>
      <c r="F140" s="19" t="s">
        <v>19</v>
      </c>
      <c r="G140" s="17"/>
      <c r="H140" s="17">
        <f t="shared" si="75"/>
        <v>0</v>
      </c>
      <c r="I140" s="17"/>
      <c r="J140" s="17">
        <f t="shared" si="76"/>
        <v>0</v>
      </c>
      <c r="K140" s="17">
        <f t="shared" si="77"/>
        <v>0</v>
      </c>
      <c r="L140" s="19"/>
    </row>
    <row r="141" spans="1:12" ht="18.600000000000001" customHeight="1" x14ac:dyDescent="0.5">
      <c r="A141" s="974" t="s">
        <v>456</v>
      </c>
      <c r="B141" s="95" t="s">
        <v>939</v>
      </c>
      <c r="C141" s="860" t="s">
        <v>986</v>
      </c>
      <c r="D141" s="861" t="s">
        <v>998</v>
      </c>
      <c r="E141" s="17"/>
      <c r="F141" s="19" t="s">
        <v>19</v>
      </c>
      <c r="G141" s="17"/>
      <c r="H141" s="17">
        <f t="shared" si="75"/>
        <v>0</v>
      </c>
      <c r="I141" s="17"/>
      <c r="J141" s="17">
        <f t="shared" si="76"/>
        <v>0</v>
      </c>
      <c r="K141" s="17">
        <f t="shared" si="77"/>
        <v>0</v>
      </c>
      <c r="L141" s="19"/>
    </row>
    <row r="142" spans="1:12" ht="18.600000000000001" customHeight="1" x14ac:dyDescent="0.5">
      <c r="A142" s="974" t="s">
        <v>457</v>
      </c>
      <c r="B142" s="95" t="s">
        <v>940</v>
      </c>
      <c r="C142" s="860" t="s">
        <v>985</v>
      </c>
      <c r="D142" s="861" t="s">
        <v>1002</v>
      </c>
      <c r="E142" s="17"/>
      <c r="F142" s="19" t="s">
        <v>19</v>
      </c>
      <c r="G142" s="17"/>
      <c r="H142" s="17">
        <f t="shared" si="75"/>
        <v>0</v>
      </c>
      <c r="I142" s="17"/>
      <c r="J142" s="17">
        <f t="shared" si="76"/>
        <v>0</v>
      </c>
      <c r="K142" s="17">
        <f t="shared" si="77"/>
        <v>0</v>
      </c>
      <c r="L142" s="19"/>
    </row>
    <row r="143" spans="1:12" ht="18.600000000000001" customHeight="1" x14ac:dyDescent="0.5">
      <c r="A143" s="974" t="s">
        <v>458</v>
      </c>
      <c r="B143" s="95" t="s">
        <v>941</v>
      </c>
      <c r="C143" s="860" t="s">
        <v>985</v>
      </c>
      <c r="D143" s="861" t="s">
        <v>997</v>
      </c>
      <c r="E143" s="17"/>
      <c r="F143" s="19" t="s">
        <v>19</v>
      </c>
      <c r="G143" s="17"/>
      <c r="H143" s="17">
        <f t="shared" si="75"/>
        <v>0</v>
      </c>
      <c r="I143" s="17"/>
      <c r="J143" s="17">
        <f t="shared" si="76"/>
        <v>0</v>
      </c>
      <c r="K143" s="17">
        <f t="shared" si="77"/>
        <v>0</v>
      </c>
      <c r="L143" s="19"/>
    </row>
    <row r="144" spans="1:12" ht="18.600000000000001" customHeight="1" x14ac:dyDescent="0.5">
      <c r="A144" s="974" t="s">
        <v>459</v>
      </c>
      <c r="B144" s="95" t="s">
        <v>942</v>
      </c>
      <c r="C144" s="860" t="s">
        <v>985</v>
      </c>
      <c r="D144" s="861" t="s">
        <v>997</v>
      </c>
      <c r="E144" s="17"/>
      <c r="F144" s="19" t="s">
        <v>19</v>
      </c>
      <c r="G144" s="17"/>
      <c r="H144" s="17">
        <f t="shared" si="75"/>
        <v>0</v>
      </c>
      <c r="I144" s="17"/>
      <c r="J144" s="17">
        <f t="shared" si="76"/>
        <v>0</v>
      </c>
      <c r="K144" s="17">
        <f t="shared" si="77"/>
        <v>0</v>
      </c>
      <c r="L144" s="19"/>
    </row>
    <row r="145" spans="1:12" ht="18.600000000000001" customHeight="1" x14ac:dyDescent="0.5">
      <c r="A145" s="974" t="s">
        <v>460</v>
      </c>
      <c r="B145" s="95" t="s">
        <v>943</v>
      </c>
      <c r="C145" s="860" t="s">
        <v>985</v>
      </c>
      <c r="D145" s="861" t="s">
        <v>1001</v>
      </c>
      <c r="E145" s="17"/>
      <c r="F145" s="19" t="s">
        <v>19</v>
      </c>
      <c r="G145" s="17"/>
      <c r="H145" s="17">
        <f t="shared" si="75"/>
        <v>0</v>
      </c>
      <c r="I145" s="17"/>
      <c r="J145" s="17">
        <f t="shared" si="76"/>
        <v>0</v>
      </c>
      <c r="K145" s="17">
        <f t="shared" si="77"/>
        <v>0</v>
      </c>
      <c r="L145" s="19"/>
    </row>
    <row r="146" spans="1:12" ht="18.600000000000001" customHeight="1" x14ac:dyDescent="0.5">
      <c r="A146" s="974" t="s">
        <v>461</v>
      </c>
      <c r="B146" s="95" t="s">
        <v>944</v>
      </c>
      <c r="C146" s="860" t="s">
        <v>985</v>
      </c>
      <c r="D146" s="861" t="s">
        <v>1003</v>
      </c>
      <c r="E146" s="17"/>
      <c r="F146" s="19" t="s">
        <v>19</v>
      </c>
      <c r="G146" s="17"/>
      <c r="H146" s="17">
        <f t="shared" si="75"/>
        <v>0</v>
      </c>
      <c r="I146" s="17"/>
      <c r="J146" s="17">
        <f t="shared" si="76"/>
        <v>0</v>
      </c>
      <c r="K146" s="17">
        <f t="shared" si="77"/>
        <v>0</v>
      </c>
      <c r="L146" s="19"/>
    </row>
    <row r="147" spans="1:12" ht="18.600000000000001" customHeight="1" x14ac:dyDescent="0.5">
      <c r="A147" s="974" t="s">
        <v>462</v>
      </c>
      <c r="B147" s="95" t="s">
        <v>945</v>
      </c>
      <c r="C147" s="860" t="s">
        <v>985</v>
      </c>
      <c r="D147" s="861" t="s">
        <v>1000</v>
      </c>
      <c r="E147" s="17"/>
      <c r="F147" s="19" t="s">
        <v>19</v>
      </c>
      <c r="G147" s="17"/>
      <c r="H147" s="17">
        <f t="shared" si="75"/>
        <v>0</v>
      </c>
      <c r="I147" s="17"/>
      <c r="J147" s="17">
        <f t="shared" si="76"/>
        <v>0</v>
      </c>
      <c r="K147" s="17">
        <f t="shared" si="77"/>
        <v>0</v>
      </c>
      <c r="L147" s="19"/>
    </row>
    <row r="148" spans="1:12" ht="18.600000000000001" customHeight="1" x14ac:dyDescent="0.5">
      <c r="A148" s="974" t="s">
        <v>463</v>
      </c>
      <c r="B148" s="95" t="s">
        <v>946</v>
      </c>
      <c r="C148" s="860" t="s">
        <v>985</v>
      </c>
      <c r="D148" s="861" t="s">
        <v>997</v>
      </c>
      <c r="E148" s="17"/>
      <c r="F148" s="19" t="s">
        <v>19</v>
      </c>
      <c r="G148" s="17"/>
      <c r="H148" s="17">
        <f t="shared" si="75"/>
        <v>0</v>
      </c>
      <c r="I148" s="17"/>
      <c r="J148" s="17">
        <f t="shared" si="76"/>
        <v>0</v>
      </c>
      <c r="K148" s="17">
        <f t="shared" si="77"/>
        <v>0</v>
      </c>
      <c r="L148" s="19"/>
    </row>
    <row r="149" spans="1:12" ht="18.600000000000001" customHeight="1" x14ac:dyDescent="0.5">
      <c r="A149" s="974" t="s">
        <v>464</v>
      </c>
      <c r="B149" s="95" t="s">
        <v>947</v>
      </c>
      <c r="C149" s="860" t="s">
        <v>985</v>
      </c>
      <c r="D149" s="861" t="s">
        <v>999</v>
      </c>
      <c r="E149" s="17"/>
      <c r="F149" s="19" t="s">
        <v>19</v>
      </c>
      <c r="G149" s="17"/>
      <c r="H149" s="17">
        <f t="shared" si="75"/>
        <v>0</v>
      </c>
      <c r="I149" s="17"/>
      <c r="J149" s="17">
        <f t="shared" si="76"/>
        <v>0</v>
      </c>
      <c r="K149" s="17">
        <f t="shared" si="77"/>
        <v>0</v>
      </c>
      <c r="L149" s="19"/>
    </row>
    <row r="150" spans="1:12" ht="18.600000000000001" customHeight="1" x14ac:dyDescent="0.5">
      <c r="A150" s="974" t="s">
        <v>465</v>
      </c>
      <c r="B150" s="95" t="s">
        <v>948</v>
      </c>
      <c r="C150" s="860" t="s">
        <v>985</v>
      </c>
      <c r="D150" s="861" t="s">
        <v>997</v>
      </c>
      <c r="E150" s="17"/>
      <c r="F150" s="19" t="s">
        <v>19</v>
      </c>
      <c r="G150" s="17"/>
      <c r="H150" s="17">
        <f t="shared" si="75"/>
        <v>0</v>
      </c>
      <c r="I150" s="17"/>
      <c r="J150" s="17">
        <f t="shared" si="76"/>
        <v>0</v>
      </c>
      <c r="K150" s="17">
        <f t="shared" si="77"/>
        <v>0</v>
      </c>
      <c r="L150" s="19"/>
    </row>
    <row r="151" spans="1:12" ht="18.600000000000001" customHeight="1" x14ac:dyDescent="0.5">
      <c r="A151" s="974" t="s">
        <v>466</v>
      </c>
      <c r="B151" s="95" t="s">
        <v>949</v>
      </c>
      <c r="C151" s="860" t="s">
        <v>985</v>
      </c>
      <c r="D151" s="861" t="s">
        <v>1000</v>
      </c>
      <c r="E151" s="17"/>
      <c r="F151" s="19" t="s">
        <v>19</v>
      </c>
      <c r="G151" s="17"/>
      <c r="H151" s="17">
        <f t="shared" si="75"/>
        <v>0</v>
      </c>
      <c r="I151" s="17"/>
      <c r="J151" s="17">
        <f t="shared" si="76"/>
        <v>0</v>
      </c>
      <c r="K151" s="17">
        <f t="shared" si="77"/>
        <v>0</v>
      </c>
      <c r="L151" s="19"/>
    </row>
    <row r="152" spans="1:12" ht="18.600000000000001" customHeight="1" x14ac:dyDescent="0.5">
      <c r="A152" s="974" t="s">
        <v>467</v>
      </c>
      <c r="B152" s="95" t="s">
        <v>950</v>
      </c>
      <c r="C152" s="860" t="s">
        <v>985</v>
      </c>
      <c r="D152" s="861" t="s">
        <v>1000</v>
      </c>
      <c r="E152" s="17"/>
      <c r="F152" s="19" t="s">
        <v>19</v>
      </c>
      <c r="G152" s="17"/>
      <c r="H152" s="17">
        <f t="shared" si="75"/>
        <v>0</v>
      </c>
      <c r="I152" s="17"/>
      <c r="J152" s="17">
        <f t="shared" si="76"/>
        <v>0</v>
      </c>
      <c r="K152" s="17">
        <f t="shared" si="77"/>
        <v>0</v>
      </c>
      <c r="L152" s="19"/>
    </row>
    <row r="153" spans="1:12" ht="18.600000000000001" customHeight="1" x14ac:dyDescent="0.5">
      <c r="A153" s="974" t="s">
        <v>468</v>
      </c>
      <c r="B153" s="95" t="s">
        <v>951</v>
      </c>
      <c r="C153" s="860" t="s">
        <v>985</v>
      </c>
      <c r="D153" s="861" t="s">
        <v>1000</v>
      </c>
      <c r="E153" s="17"/>
      <c r="F153" s="19" t="s">
        <v>19</v>
      </c>
      <c r="G153" s="17"/>
      <c r="H153" s="17">
        <f t="shared" si="75"/>
        <v>0</v>
      </c>
      <c r="I153" s="17"/>
      <c r="J153" s="17">
        <f t="shared" si="76"/>
        <v>0</v>
      </c>
      <c r="K153" s="17">
        <f t="shared" si="77"/>
        <v>0</v>
      </c>
      <c r="L153" s="19"/>
    </row>
    <row r="154" spans="1:12" ht="18.600000000000001" customHeight="1" x14ac:dyDescent="0.5">
      <c r="A154" s="974" t="s">
        <v>469</v>
      </c>
      <c r="B154" s="95" t="s">
        <v>952</v>
      </c>
      <c r="C154" s="860" t="s">
        <v>985</v>
      </c>
      <c r="D154" s="861" t="s">
        <v>1000</v>
      </c>
      <c r="E154" s="17"/>
      <c r="F154" s="19" t="s">
        <v>19</v>
      </c>
      <c r="G154" s="17"/>
      <c r="H154" s="17">
        <f t="shared" si="75"/>
        <v>0</v>
      </c>
      <c r="I154" s="17"/>
      <c r="J154" s="17">
        <f t="shared" si="76"/>
        <v>0</v>
      </c>
      <c r="K154" s="17">
        <f t="shared" si="77"/>
        <v>0</v>
      </c>
      <c r="L154" s="19"/>
    </row>
    <row r="155" spans="1:12" ht="18.600000000000001" customHeight="1" x14ac:dyDescent="0.5">
      <c r="A155" s="974" t="s">
        <v>470</v>
      </c>
      <c r="B155" s="95" t="s">
        <v>953</v>
      </c>
      <c r="C155" s="860" t="s">
        <v>985</v>
      </c>
      <c r="D155" s="861" t="s">
        <v>1004</v>
      </c>
      <c r="E155" s="17"/>
      <c r="F155" s="19" t="s">
        <v>19</v>
      </c>
      <c r="G155" s="17"/>
      <c r="H155" s="17">
        <f t="shared" si="75"/>
        <v>0</v>
      </c>
      <c r="I155" s="17"/>
      <c r="J155" s="17">
        <f t="shared" si="76"/>
        <v>0</v>
      </c>
      <c r="K155" s="17">
        <f t="shared" si="77"/>
        <v>0</v>
      </c>
      <c r="L155" s="19"/>
    </row>
    <row r="156" spans="1:12" ht="18.600000000000001" customHeight="1" x14ac:dyDescent="0.5">
      <c r="A156" s="974" t="s">
        <v>471</v>
      </c>
      <c r="B156" s="95" t="s">
        <v>954</v>
      </c>
      <c r="C156" s="860" t="s">
        <v>987</v>
      </c>
      <c r="D156" s="861" t="s">
        <v>1005</v>
      </c>
      <c r="E156" s="17"/>
      <c r="F156" s="19" t="s">
        <v>19</v>
      </c>
      <c r="G156" s="17"/>
      <c r="H156" s="17">
        <f t="shared" si="75"/>
        <v>0</v>
      </c>
      <c r="I156" s="17"/>
      <c r="J156" s="17">
        <f t="shared" si="76"/>
        <v>0</v>
      </c>
      <c r="K156" s="17">
        <f t="shared" si="77"/>
        <v>0</v>
      </c>
      <c r="L156" s="19"/>
    </row>
    <row r="157" spans="1:12" ht="18.600000000000001" customHeight="1" x14ac:dyDescent="0.5">
      <c r="A157" s="974" t="s">
        <v>472</v>
      </c>
      <c r="B157" s="95" t="s">
        <v>955</v>
      </c>
      <c r="C157" s="860" t="s">
        <v>987</v>
      </c>
      <c r="D157" s="861" t="s">
        <v>1006</v>
      </c>
      <c r="E157" s="17"/>
      <c r="F157" s="19" t="s">
        <v>19</v>
      </c>
      <c r="G157" s="17"/>
      <c r="H157" s="17">
        <f t="shared" si="75"/>
        <v>0</v>
      </c>
      <c r="I157" s="17"/>
      <c r="J157" s="17">
        <f t="shared" si="76"/>
        <v>0</v>
      </c>
      <c r="K157" s="17">
        <f t="shared" si="77"/>
        <v>0</v>
      </c>
      <c r="L157" s="19"/>
    </row>
    <row r="158" spans="1:12" ht="18.600000000000001" customHeight="1" x14ac:dyDescent="0.5">
      <c r="A158" s="974" t="s">
        <v>473</v>
      </c>
      <c r="B158" s="95" t="s">
        <v>956</v>
      </c>
      <c r="C158" s="860" t="s">
        <v>987</v>
      </c>
      <c r="D158" s="861" t="s">
        <v>1006</v>
      </c>
      <c r="E158" s="17"/>
      <c r="F158" s="19" t="s">
        <v>19</v>
      </c>
      <c r="G158" s="17"/>
      <c r="H158" s="17">
        <f t="shared" si="75"/>
        <v>0</v>
      </c>
      <c r="I158" s="17"/>
      <c r="J158" s="17">
        <f t="shared" si="76"/>
        <v>0</v>
      </c>
      <c r="K158" s="17">
        <f t="shared" si="77"/>
        <v>0</v>
      </c>
      <c r="L158" s="19"/>
    </row>
    <row r="159" spans="1:12" ht="18.600000000000001" customHeight="1" x14ac:dyDescent="0.5">
      <c r="A159" s="974" t="s">
        <v>474</v>
      </c>
      <c r="B159" s="95" t="s">
        <v>957</v>
      </c>
      <c r="C159" s="860" t="s">
        <v>987</v>
      </c>
      <c r="D159" s="861" t="s">
        <v>1006</v>
      </c>
      <c r="E159" s="17"/>
      <c r="F159" s="19" t="s">
        <v>19</v>
      </c>
      <c r="G159" s="17"/>
      <c r="H159" s="17">
        <f t="shared" si="75"/>
        <v>0</v>
      </c>
      <c r="I159" s="17"/>
      <c r="J159" s="17">
        <f t="shared" si="76"/>
        <v>0</v>
      </c>
      <c r="K159" s="17">
        <f t="shared" si="77"/>
        <v>0</v>
      </c>
      <c r="L159" s="19"/>
    </row>
    <row r="160" spans="1:12" ht="18.600000000000001" customHeight="1" x14ac:dyDescent="0.5">
      <c r="A160" s="974" t="s">
        <v>1017</v>
      </c>
      <c r="B160" s="95" t="s">
        <v>958</v>
      </c>
      <c r="C160" s="860" t="s">
        <v>988</v>
      </c>
      <c r="D160" s="861" t="s">
        <v>1007</v>
      </c>
      <c r="E160" s="17"/>
      <c r="F160" s="19" t="s">
        <v>19</v>
      </c>
      <c r="G160" s="17"/>
      <c r="H160" s="17">
        <f t="shared" si="75"/>
        <v>0</v>
      </c>
      <c r="I160" s="17"/>
      <c r="J160" s="17">
        <f t="shared" si="76"/>
        <v>0</v>
      </c>
      <c r="K160" s="17">
        <f t="shared" si="77"/>
        <v>0</v>
      </c>
      <c r="L160" s="19"/>
    </row>
    <row r="161" spans="1:12" ht="18.600000000000001" customHeight="1" x14ac:dyDescent="0.5">
      <c r="A161" s="974" t="s">
        <v>1018</v>
      </c>
      <c r="B161" s="95" t="s">
        <v>959</v>
      </c>
      <c r="C161" s="860" t="s">
        <v>988</v>
      </c>
      <c r="D161" s="861" t="s">
        <v>1007</v>
      </c>
      <c r="E161" s="17"/>
      <c r="F161" s="19" t="s">
        <v>19</v>
      </c>
      <c r="G161" s="17"/>
      <c r="H161" s="17">
        <f t="shared" ref="H161:H188" si="78">E161*G161</f>
        <v>0</v>
      </c>
      <c r="I161" s="17"/>
      <c r="J161" s="17">
        <f t="shared" ref="J161:J189" si="79">E161*I161</f>
        <v>0</v>
      </c>
      <c r="K161" s="17">
        <f t="shared" ref="K161:K189" si="80">H161+J161</f>
        <v>0</v>
      </c>
      <c r="L161" s="19"/>
    </row>
    <row r="162" spans="1:12" ht="18.600000000000001" customHeight="1" x14ac:dyDescent="0.5">
      <c r="A162" s="974" t="s">
        <v>1019</v>
      </c>
      <c r="B162" s="95" t="s">
        <v>960</v>
      </c>
      <c r="C162" s="860" t="s">
        <v>989</v>
      </c>
      <c r="D162" s="861" t="s">
        <v>1005</v>
      </c>
      <c r="E162" s="17"/>
      <c r="F162" s="19" t="s">
        <v>19</v>
      </c>
      <c r="G162" s="17"/>
      <c r="H162" s="17">
        <f t="shared" si="78"/>
        <v>0</v>
      </c>
      <c r="I162" s="17"/>
      <c r="J162" s="17">
        <f t="shared" si="79"/>
        <v>0</v>
      </c>
      <c r="K162" s="17">
        <f t="shared" si="80"/>
        <v>0</v>
      </c>
      <c r="L162" s="19"/>
    </row>
    <row r="163" spans="1:12" ht="18.600000000000001" customHeight="1" x14ac:dyDescent="0.5">
      <c r="A163" s="974" t="s">
        <v>1020</v>
      </c>
      <c r="B163" s="95" t="s">
        <v>961</v>
      </c>
      <c r="C163" s="860" t="s">
        <v>989</v>
      </c>
      <c r="D163" s="861" t="s">
        <v>1007</v>
      </c>
      <c r="E163" s="17"/>
      <c r="F163" s="19" t="s">
        <v>19</v>
      </c>
      <c r="G163" s="17"/>
      <c r="H163" s="17">
        <f t="shared" si="78"/>
        <v>0</v>
      </c>
      <c r="I163" s="17"/>
      <c r="J163" s="17">
        <f t="shared" si="79"/>
        <v>0</v>
      </c>
      <c r="K163" s="17">
        <f t="shared" si="80"/>
        <v>0</v>
      </c>
      <c r="L163" s="19"/>
    </row>
    <row r="164" spans="1:12" ht="18.600000000000001" customHeight="1" x14ac:dyDescent="0.5">
      <c r="A164" s="974" t="s">
        <v>1021</v>
      </c>
      <c r="B164" s="95" t="s">
        <v>962</v>
      </c>
      <c r="C164" s="860" t="s">
        <v>989</v>
      </c>
      <c r="D164" s="861" t="s">
        <v>1007</v>
      </c>
      <c r="E164" s="17"/>
      <c r="F164" s="19" t="s">
        <v>19</v>
      </c>
      <c r="G164" s="17"/>
      <c r="H164" s="17">
        <f t="shared" si="78"/>
        <v>0</v>
      </c>
      <c r="I164" s="17"/>
      <c r="J164" s="17">
        <f t="shared" si="79"/>
        <v>0</v>
      </c>
      <c r="K164" s="17">
        <f t="shared" si="80"/>
        <v>0</v>
      </c>
      <c r="L164" s="19"/>
    </row>
    <row r="165" spans="1:12" ht="18.600000000000001" customHeight="1" x14ac:dyDescent="0.5">
      <c r="A165" s="974" t="s">
        <v>1022</v>
      </c>
      <c r="B165" s="95" t="s">
        <v>963</v>
      </c>
      <c r="C165" s="860" t="s">
        <v>989</v>
      </c>
      <c r="D165" s="861" t="s">
        <v>1005</v>
      </c>
      <c r="E165" s="17"/>
      <c r="F165" s="19" t="s">
        <v>19</v>
      </c>
      <c r="G165" s="17"/>
      <c r="H165" s="17">
        <f t="shared" si="78"/>
        <v>0</v>
      </c>
      <c r="I165" s="17"/>
      <c r="J165" s="17">
        <f t="shared" si="79"/>
        <v>0</v>
      </c>
      <c r="K165" s="17">
        <f t="shared" si="80"/>
        <v>0</v>
      </c>
      <c r="L165" s="19"/>
    </row>
    <row r="166" spans="1:12" ht="18.600000000000001" customHeight="1" x14ac:dyDescent="0.5">
      <c r="A166" s="974" t="s">
        <v>1023</v>
      </c>
      <c r="B166" s="95" t="s">
        <v>964</v>
      </c>
      <c r="C166" s="860" t="s">
        <v>989</v>
      </c>
      <c r="D166" s="861" t="s">
        <v>1007</v>
      </c>
      <c r="E166" s="17"/>
      <c r="F166" s="19" t="s">
        <v>19</v>
      </c>
      <c r="G166" s="17"/>
      <c r="H166" s="17">
        <f t="shared" si="78"/>
        <v>0</v>
      </c>
      <c r="I166" s="17"/>
      <c r="J166" s="17">
        <f t="shared" si="79"/>
        <v>0</v>
      </c>
      <c r="K166" s="17">
        <f t="shared" si="80"/>
        <v>0</v>
      </c>
      <c r="L166" s="19"/>
    </row>
    <row r="167" spans="1:12" ht="18.600000000000001" customHeight="1" x14ac:dyDescent="0.5">
      <c r="A167" s="974" t="s">
        <v>1024</v>
      </c>
      <c r="B167" s="95" t="s">
        <v>965</v>
      </c>
      <c r="C167" s="860" t="s">
        <v>989</v>
      </c>
      <c r="D167" s="861" t="s">
        <v>1007</v>
      </c>
      <c r="E167" s="17"/>
      <c r="F167" s="19" t="s">
        <v>19</v>
      </c>
      <c r="G167" s="17"/>
      <c r="H167" s="17">
        <f t="shared" si="78"/>
        <v>0</v>
      </c>
      <c r="I167" s="17"/>
      <c r="J167" s="17">
        <f t="shared" si="79"/>
        <v>0</v>
      </c>
      <c r="K167" s="17">
        <f t="shared" si="80"/>
        <v>0</v>
      </c>
      <c r="L167" s="19"/>
    </row>
    <row r="168" spans="1:12" ht="18.600000000000001" customHeight="1" x14ac:dyDescent="0.5">
      <c r="A168" s="974" t="s">
        <v>1025</v>
      </c>
      <c r="B168" s="95" t="s">
        <v>966</v>
      </c>
      <c r="C168" s="860" t="s">
        <v>990</v>
      </c>
      <c r="D168" s="861" t="s">
        <v>1007</v>
      </c>
      <c r="E168" s="17"/>
      <c r="F168" s="19" t="s">
        <v>19</v>
      </c>
      <c r="G168" s="17"/>
      <c r="H168" s="17">
        <f t="shared" si="78"/>
        <v>0</v>
      </c>
      <c r="I168" s="17"/>
      <c r="J168" s="17">
        <f t="shared" si="79"/>
        <v>0</v>
      </c>
      <c r="K168" s="17">
        <f t="shared" si="80"/>
        <v>0</v>
      </c>
      <c r="L168" s="19"/>
    </row>
    <row r="169" spans="1:12" ht="18.600000000000001" customHeight="1" x14ac:dyDescent="0.5">
      <c r="A169" s="974" t="s">
        <v>1026</v>
      </c>
      <c r="B169" s="95" t="s">
        <v>967</v>
      </c>
      <c r="C169" s="860" t="s">
        <v>990</v>
      </c>
      <c r="D169" s="861" t="s">
        <v>1008</v>
      </c>
      <c r="E169" s="17"/>
      <c r="F169" s="19" t="s">
        <v>19</v>
      </c>
      <c r="G169" s="17"/>
      <c r="H169" s="17">
        <f t="shared" si="78"/>
        <v>0</v>
      </c>
      <c r="I169" s="17"/>
      <c r="J169" s="17">
        <f t="shared" si="79"/>
        <v>0</v>
      </c>
      <c r="K169" s="17">
        <f t="shared" si="80"/>
        <v>0</v>
      </c>
      <c r="L169" s="19"/>
    </row>
    <row r="170" spans="1:12" ht="18.600000000000001" customHeight="1" x14ac:dyDescent="0.5">
      <c r="A170" s="974" t="s">
        <v>1027</v>
      </c>
      <c r="B170" s="95" t="s">
        <v>968</v>
      </c>
      <c r="C170" s="860" t="s">
        <v>990</v>
      </c>
      <c r="D170" s="861" t="s">
        <v>1007</v>
      </c>
      <c r="E170" s="17"/>
      <c r="F170" s="19" t="s">
        <v>19</v>
      </c>
      <c r="G170" s="17"/>
      <c r="H170" s="17">
        <f t="shared" si="78"/>
        <v>0</v>
      </c>
      <c r="I170" s="17"/>
      <c r="J170" s="17">
        <f t="shared" si="79"/>
        <v>0</v>
      </c>
      <c r="K170" s="17">
        <f t="shared" si="80"/>
        <v>0</v>
      </c>
      <c r="L170" s="19"/>
    </row>
    <row r="171" spans="1:12" ht="18.600000000000001" customHeight="1" x14ac:dyDescent="0.5">
      <c r="A171" s="974" t="s">
        <v>1028</v>
      </c>
      <c r="B171" s="95" t="s">
        <v>969</v>
      </c>
      <c r="C171" s="860" t="s">
        <v>990</v>
      </c>
      <c r="D171" s="861" t="s">
        <v>1007</v>
      </c>
      <c r="E171" s="17"/>
      <c r="F171" s="19" t="s">
        <v>19</v>
      </c>
      <c r="G171" s="17"/>
      <c r="H171" s="17">
        <f t="shared" si="78"/>
        <v>0</v>
      </c>
      <c r="I171" s="17"/>
      <c r="J171" s="17">
        <f t="shared" si="79"/>
        <v>0</v>
      </c>
      <c r="K171" s="17">
        <f t="shared" si="80"/>
        <v>0</v>
      </c>
      <c r="L171" s="19"/>
    </row>
    <row r="172" spans="1:12" ht="18.600000000000001" customHeight="1" x14ac:dyDescent="0.5">
      <c r="A172" s="974" t="s">
        <v>1029</v>
      </c>
      <c r="B172" s="95" t="s">
        <v>970</v>
      </c>
      <c r="C172" s="860" t="s">
        <v>990</v>
      </c>
      <c r="D172" s="861" t="s">
        <v>1007</v>
      </c>
      <c r="E172" s="17"/>
      <c r="F172" s="19" t="s">
        <v>19</v>
      </c>
      <c r="G172" s="17"/>
      <c r="H172" s="17">
        <f t="shared" si="78"/>
        <v>0</v>
      </c>
      <c r="I172" s="17"/>
      <c r="J172" s="17">
        <f t="shared" si="79"/>
        <v>0</v>
      </c>
      <c r="K172" s="17">
        <f t="shared" si="80"/>
        <v>0</v>
      </c>
      <c r="L172" s="19"/>
    </row>
    <row r="173" spans="1:12" ht="18.600000000000001" customHeight="1" x14ac:dyDescent="0.5">
      <c r="A173" s="974" t="s">
        <v>1030</v>
      </c>
      <c r="B173" s="95" t="s">
        <v>971</v>
      </c>
      <c r="C173" s="860" t="s">
        <v>990</v>
      </c>
      <c r="D173" s="861" t="s">
        <v>1007</v>
      </c>
      <c r="E173" s="17"/>
      <c r="F173" s="19" t="s">
        <v>19</v>
      </c>
      <c r="G173" s="17"/>
      <c r="H173" s="17">
        <f t="shared" si="78"/>
        <v>0</v>
      </c>
      <c r="I173" s="17"/>
      <c r="J173" s="17">
        <f t="shared" si="79"/>
        <v>0</v>
      </c>
      <c r="K173" s="17">
        <f t="shared" si="80"/>
        <v>0</v>
      </c>
      <c r="L173" s="19"/>
    </row>
    <row r="174" spans="1:12" ht="18.600000000000001" customHeight="1" x14ac:dyDescent="0.5">
      <c r="A174" s="974" t="s">
        <v>1031</v>
      </c>
      <c r="B174" s="95" t="s">
        <v>972</v>
      </c>
      <c r="C174" s="860" t="s">
        <v>990</v>
      </c>
      <c r="D174" s="861" t="s">
        <v>1009</v>
      </c>
      <c r="E174" s="17"/>
      <c r="F174" s="19" t="s">
        <v>19</v>
      </c>
      <c r="G174" s="17"/>
      <c r="H174" s="17">
        <f t="shared" si="78"/>
        <v>0</v>
      </c>
      <c r="I174" s="17"/>
      <c r="J174" s="17">
        <f t="shared" si="79"/>
        <v>0</v>
      </c>
      <c r="K174" s="17">
        <f t="shared" si="80"/>
        <v>0</v>
      </c>
      <c r="L174" s="19"/>
    </row>
    <row r="175" spans="1:12" ht="18.600000000000001" customHeight="1" x14ac:dyDescent="0.5">
      <c r="A175" s="974" t="s">
        <v>1032</v>
      </c>
      <c r="B175" s="95" t="s">
        <v>973</v>
      </c>
      <c r="C175" s="860" t="s">
        <v>990</v>
      </c>
      <c r="D175" s="861" t="s">
        <v>1009</v>
      </c>
      <c r="E175" s="17"/>
      <c r="F175" s="19" t="s">
        <v>19</v>
      </c>
      <c r="G175" s="17"/>
      <c r="H175" s="17">
        <f t="shared" si="78"/>
        <v>0</v>
      </c>
      <c r="I175" s="17"/>
      <c r="J175" s="17">
        <f t="shared" si="79"/>
        <v>0</v>
      </c>
      <c r="K175" s="17">
        <f t="shared" si="80"/>
        <v>0</v>
      </c>
      <c r="L175" s="19"/>
    </row>
    <row r="176" spans="1:12" ht="18.600000000000001" customHeight="1" x14ac:dyDescent="0.5">
      <c r="A176" s="974" t="s">
        <v>1033</v>
      </c>
      <c r="B176" s="95" t="s">
        <v>974</v>
      </c>
      <c r="C176" s="860" t="s">
        <v>989</v>
      </c>
      <c r="D176" s="861" t="s">
        <v>1010</v>
      </c>
      <c r="E176" s="17"/>
      <c r="F176" s="19" t="s">
        <v>19</v>
      </c>
      <c r="G176" s="17"/>
      <c r="H176" s="17">
        <f t="shared" si="78"/>
        <v>0</v>
      </c>
      <c r="I176" s="17"/>
      <c r="J176" s="17">
        <f t="shared" si="79"/>
        <v>0</v>
      </c>
      <c r="K176" s="17">
        <f t="shared" si="80"/>
        <v>0</v>
      </c>
      <c r="L176" s="19"/>
    </row>
    <row r="177" spans="1:12" ht="18.600000000000001" customHeight="1" x14ac:dyDescent="0.5">
      <c r="A177" s="974" t="s">
        <v>1034</v>
      </c>
      <c r="B177" s="95" t="s">
        <v>975</v>
      </c>
      <c r="C177" s="860" t="s">
        <v>990</v>
      </c>
      <c r="D177" s="861" t="s">
        <v>1009</v>
      </c>
      <c r="E177" s="17"/>
      <c r="F177" s="19" t="s">
        <v>19</v>
      </c>
      <c r="G177" s="17"/>
      <c r="H177" s="17">
        <f t="shared" si="78"/>
        <v>0</v>
      </c>
      <c r="I177" s="17"/>
      <c r="J177" s="17">
        <f t="shared" si="79"/>
        <v>0</v>
      </c>
      <c r="K177" s="17">
        <f t="shared" si="80"/>
        <v>0</v>
      </c>
      <c r="L177" s="19"/>
    </row>
    <row r="178" spans="1:12" ht="18.600000000000001" customHeight="1" x14ac:dyDescent="0.5">
      <c r="A178" s="974" t="s">
        <v>1035</v>
      </c>
      <c r="B178" s="95" t="s">
        <v>976</v>
      </c>
      <c r="C178" s="105" t="s">
        <v>990</v>
      </c>
      <c r="D178" s="106" t="s">
        <v>1009</v>
      </c>
      <c r="E178" s="17"/>
      <c r="F178" s="19" t="s">
        <v>19</v>
      </c>
      <c r="G178" s="17"/>
      <c r="H178" s="17">
        <f t="shared" si="78"/>
        <v>0</v>
      </c>
      <c r="I178" s="17"/>
      <c r="J178" s="17">
        <f t="shared" si="79"/>
        <v>0</v>
      </c>
      <c r="K178" s="17">
        <f t="shared" si="80"/>
        <v>0</v>
      </c>
      <c r="L178" s="19"/>
    </row>
    <row r="179" spans="1:12" ht="18.600000000000001" customHeight="1" x14ac:dyDescent="0.5">
      <c r="A179" s="974" t="s">
        <v>1036</v>
      </c>
      <c r="B179" s="95" t="s">
        <v>977</v>
      </c>
      <c r="C179" s="105" t="s">
        <v>991</v>
      </c>
      <c r="D179" s="106" t="s">
        <v>1007</v>
      </c>
      <c r="E179" s="17"/>
      <c r="F179" s="19" t="s">
        <v>19</v>
      </c>
      <c r="G179" s="17"/>
      <c r="H179" s="17">
        <f t="shared" si="78"/>
        <v>0</v>
      </c>
      <c r="I179" s="17"/>
      <c r="J179" s="17">
        <f t="shared" si="79"/>
        <v>0</v>
      </c>
      <c r="K179" s="17">
        <f t="shared" si="80"/>
        <v>0</v>
      </c>
      <c r="L179" s="19"/>
    </row>
    <row r="180" spans="1:12" ht="18.600000000000001" customHeight="1" x14ac:dyDescent="0.5">
      <c r="A180" s="974" t="s">
        <v>1037</v>
      </c>
      <c r="B180" s="95" t="s">
        <v>978</v>
      </c>
      <c r="C180" s="105" t="s">
        <v>992</v>
      </c>
      <c r="D180" s="106" t="s">
        <v>1007</v>
      </c>
      <c r="E180" s="17"/>
      <c r="F180" s="19" t="s">
        <v>19</v>
      </c>
      <c r="G180" s="17"/>
      <c r="H180" s="17">
        <f t="shared" si="78"/>
        <v>0</v>
      </c>
      <c r="I180" s="17"/>
      <c r="J180" s="17">
        <f t="shared" si="79"/>
        <v>0</v>
      </c>
      <c r="K180" s="17">
        <f t="shared" si="80"/>
        <v>0</v>
      </c>
      <c r="L180" s="19"/>
    </row>
    <row r="181" spans="1:12" ht="18.600000000000001" customHeight="1" x14ac:dyDescent="0.5">
      <c r="A181" s="974" t="s">
        <v>1038</v>
      </c>
      <c r="B181" s="95" t="s">
        <v>979</v>
      </c>
      <c r="C181" s="105" t="s">
        <v>990</v>
      </c>
      <c r="D181" s="106" t="s">
        <v>1007</v>
      </c>
      <c r="E181" s="17"/>
      <c r="F181" s="19" t="s">
        <v>19</v>
      </c>
      <c r="G181" s="17"/>
      <c r="H181" s="17">
        <f t="shared" si="78"/>
        <v>0</v>
      </c>
      <c r="I181" s="17"/>
      <c r="J181" s="17">
        <f t="shared" si="79"/>
        <v>0</v>
      </c>
      <c r="K181" s="17">
        <f t="shared" si="80"/>
        <v>0</v>
      </c>
      <c r="L181" s="19"/>
    </row>
    <row r="182" spans="1:12" ht="18.600000000000001" customHeight="1" x14ac:dyDescent="0.5">
      <c r="A182" s="974"/>
      <c r="B182" s="95" t="s">
        <v>1180</v>
      </c>
      <c r="C182" s="947"/>
      <c r="D182" s="948"/>
      <c r="E182" s="17"/>
      <c r="F182" s="19"/>
      <c r="G182" s="17"/>
      <c r="H182" s="17"/>
      <c r="I182" s="17"/>
      <c r="J182" s="17"/>
      <c r="K182" s="17"/>
      <c r="L182" s="19"/>
    </row>
    <row r="183" spans="1:12" ht="18.600000000000001" customHeight="1" x14ac:dyDescent="0.5">
      <c r="A183" s="974" t="s">
        <v>1039</v>
      </c>
      <c r="B183" s="95" t="s">
        <v>980</v>
      </c>
      <c r="C183" s="105" t="s">
        <v>990</v>
      </c>
      <c r="D183" s="106" t="s">
        <v>1011</v>
      </c>
      <c r="E183" s="17"/>
      <c r="F183" s="19" t="s">
        <v>19</v>
      </c>
      <c r="G183" s="17"/>
      <c r="H183" s="17">
        <f t="shared" si="78"/>
        <v>0</v>
      </c>
      <c r="I183" s="17"/>
      <c r="J183" s="17">
        <f t="shared" si="79"/>
        <v>0</v>
      </c>
      <c r="K183" s="17">
        <f t="shared" si="80"/>
        <v>0</v>
      </c>
      <c r="L183" s="19"/>
    </row>
    <row r="184" spans="1:12" ht="18.600000000000001" customHeight="1" x14ac:dyDescent="0.5">
      <c r="A184" s="974" t="s">
        <v>1040</v>
      </c>
      <c r="B184" s="95" t="s">
        <v>981</v>
      </c>
      <c r="C184" s="105" t="s">
        <v>990</v>
      </c>
      <c r="D184" s="106" t="s">
        <v>1007</v>
      </c>
      <c r="E184" s="17"/>
      <c r="F184" s="19" t="s">
        <v>19</v>
      </c>
      <c r="G184" s="17"/>
      <c r="H184" s="17">
        <f t="shared" si="78"/>
        <v>0</v>
      </c>
      <c r="I184" s="17"/>
      <c r="J184" s="17">
        <f t="shared" si="79"/>
        <v>0</v>
      </c>
      <c r="K184" s="17">
        <f t="shared" si="80"/>
        <v>0</v>
      </c>
      <c r="L184" s="19"/>
    </row>
    <row r="185" spans="1:12" ht="18.600000000000001" customHeight="1" x14ac:dyDescent="0.5">
      <c r="A185" s="974" t="s">
        <v>1041</v>
      </c>
      <c r="B185" s="95" t="s">
        <v>982</v>
      </c>
      <c r="C185" s="105" t="s">
        <v>990</v>
      </c>
      <c r="D185" s="106" t="s">
        <v>1011</v>
      </c>
      <c r="E185" s="17"/>
      <c r="F185" s="19" t="s">
        <v>19</v>
      </c>
      <c r="G185" s="17"/>
      <c r="H185" s="17">
        <f t="shared" si="78"/>
        <v>0</v>
      </c>
      <c r="I185" s="17"/>
      <c r="J185" s="17">
        <f t="shared" si="79"/>
        <v>0</v>
      </c>
      <c r="K185" s="17">
        <f t="shared" si="80"/>
        <v>0</v>
      </c>
      <c r="L185" s="19"/>
    </row>
    <row r="186" spans="1:12" ht="18.600000000000001" customHeight="1" x14ac:dyDescent="0.5">
      <c r="A186" s="974" t="s">
        <v>1042</v>
      </c>
      <c r="B186" s="95" t="s">
        <v>477</v>
      </c>
      <c r="C186" s="105" t="s">
        <v>990</v>
      </c>
      <c r="D186" s="106" t="s">
        <v>1011</v>
      </c>
      <c r="E186" s="17"/>
      <c r="F186" s="19" t="s">
        <v>19</v>
      </c>
      <c r="G186" s="17"/>
      <c r="H186" s="17">
        <f t="shared" si="78"/>
        <v>0</v>
      </c>
      <c r="I186" s="17"/>
      <c r="J186" s="17">
        <f t="shared" si="79"/>
        <v>0</v>
      </c>
      <c r="K186" s="17">
        <f t="shared" si="80"/>
        <v>0</v>
      </c>
      <c r="L186" s="19"/>
    </row>
    <row r="187" spans="1:12" ht="18.600000000000001" customHeight="1" x14ac:dyDescent="0.5">
      <c r="A187" s="974" t="s">
        <v>1043</v>
      </c>
      <c r="B187" s="95" t="s">
        <v>983</v>
      </c>
      <c r="C187" s="105" t="s">
        <v>990</v>
      </c>
      <c r="D187" s="106" t="s">
        <v>1007</v>
      </c>
      <c r="E187" s="17"/>
      <c r="F187" s="19" t="s">
        <v>19</v>
      </c>
      <c r="G187" s="17"/>
      <c r="H187" s="17">
        <f t="shared" si="78"/>
        <v>0</v>
      </c>
      <c r="I187" s="17"/>
      <c r="J187" s="17">
        <f t="shared" si="79"/>
        <v>0</v>
      </c>
      <c r="K187" s="17">
        <f t="shared" si="80"/>
        <v>0</v>
      </c>
      <c r="L187" s="19"/>
    </row>
    <row r="188" spans="1:12" ht="18.600000000000001" customHeight="1" x14ac:dyDescent="0.5">
      <c r="A188" s="974" t="s">
        <v>1044</v>
      </c>
      <c r="B188" s="95" t="s">
        <v>984</v>
      </c>
      <c r="C188" s="105" t="s">
        <v>990</v>
      </c>
      <c r="D188" s="106" t="s">
        <v>1012</v>
      </c>
      <c r="E188" s="17"/>
      <c r="F188" s="19" t="s">
        <v>19</v>
      </c>
      <c r="G188" s="17"/>
      <c r="H188" s="17">
        <f t="shared" si="78"/>
        <v>0</v>
      </c>
      <c r="I188" s="17"/>
      <c r="J188" s="17">
        <f t="shared" si="79"/>
        <v>0</v>
      </c>
      <c r="K188" s="17">
        <f t="shared" si="80"/>
        <v>0</v>
      </c>
      <c r="L188" s="19"/>
    </row>
    <row r="189" spans="1:12" ht="18.600000000000001" customHeight="1" x14ac:dyDescent="0.5">
      <c r="A189" s="974"/>
      <c r="B189" s="95"/>
      <c r="C189" s="105"/>
      <c r="D189" s="106"/>
      <c r="E189" s="17"/>
      <c r="F189" s="19"/>
      <c r="G189" s="17"/>
      <c r="H189" s="17">
        <f t="shared" ref="H189" si="81">E189*G189</f>
        <v>0</v>
      </c>
      <c r="I189" s="17"/>
      <c r="J189" s="17">
        <f t="shared" si="79"/>
        <v>0</v>
      </c>
      <c r="K189" s="17">
        <f t="shared" si="80"/>
        <v>0</v>
      </c>
      <c r="L189" s="19"/>
    </row>
    <row r="190" spans="1:12" ht="18.600000000000001" customHeight="1" x14ac:dyDescent="0.5">
      <c r="A190" s="981"/>
      <c r="B190" s="1098" t="s">
        <v>413</v>
      </c>
      <c r="C190" s="1099"/>
      <c r="D190" s="1100"/>
      <c r="E190" s="24"/>
      <c r="F190" s="25"/>
      <c r="G190" s="24"/>
      <c r="H190" s="24"/>
      <c r="I190" s="24"/>
      <c r="J190" s="24"/>
      <c r="K190" s="24">
        <f>SUM(K98:K189)</f>
        <v>0</v>
      </c>
      <c r="L190" s="867"/>
    </row>
    <row r="191" spans="1:12" ht="18.600000000000001" customHeight="1" x14ac:dyDescent="0.5">
      <c r="A191" s="974" t="s">
        <v>411</v>
      </c>
      <c r="B191" s="97" t="s">
        <v>412</v>
      </c>
      <c r="C191" s="105"/>
      <c r="D191" s="106"/>
      <c r="E191" s="17"/>
      <c r="F191" s="19"/>
      <c r="G191" s="17"/>
      <c r="H191" s="17"/>
      <c r="I191" s="17"/>
      <c r="J191" s="17"/>
      <c r="K191" s="17"/>
      <c r="L191" s="19"/>
    </row>
    <row r="192" spans="1:12" ht="36.75" customHeight="1" x14ac:dyDescent="0.5">
      <c r="A192" s="974" t="s">
        <v>369</v>
      </c>
      <c r="B192" s="95" t="s">
        <v>1077</v>
      </c>
      <c r="C192" s="1091" t="s">
        <v>1138</v>
      </c>
      <c r="D192" s="1092"/>
      <c r="E192" s="855"/>
      <c r="F192" s="1045" t="s">
        <v>334</v>
      </c>
      <c r="G192" s="855"/>
      <c r="H192" s="855">
        <f>E192*G192</f>
        <v>0</v>
      </c>
      <c r="I192" s="855"/>
      <c r="J192" s="855">
        <f>E192*I192</f>
        <v>0</v>
      </c>
      <c r="K192" s="855">
        <f>H192+J192</f>
        <v>0</v>
      </c>
      <c r="L192" s="19"/>
    </row>
    <row r="193" spans="1:15" ht="36.75" customHeight="1" x14ac:dyDescent="0.5">
      <c r="A193" s="974"/>
      <c r="B193" s="95"/>
      <c r="C193" s="1091" t="s">
        <v>1089</v>
      </c>
      <c r="D193" s="1092"/>
      <c r="E193" s="855"/>
      <c r="F193" s="1045" t="s">
        <v>334</v>
      </c>
      <c r="G193" s="855"/>
      <c r="H193" s="855">
        <f>E193*G193</f>
        <v>0</v>
      </c>
      <c r="I193" s="855"/>
      <c r="J193" s="855">
        <f>E193*I193</f>
        <v>0</v>
      </c>
      <c r="K193" s="855">
        <f>H193+J193</f>
        <v>0</v>
      </c>
      <c r="L193" s="19"/>
    </row>
    <row r="194" spans="1:15" ht="55.5" customHeight="1" x14ac:dyDescent="0.5">
      <c r="A194" s="974" t="s">
        <v>425</v>
      </c>
      <c r="B194" s="95" t="s">
        <v>1078</v>
      </c>
      <c r="C194" s="1091" t="s">
        <v>1082</v>
      </c>
      <c r="D194" s="1092"/>
      <c r="E194" s="855"/>
      <c r="F194" s="1045" t="s">
        <v>334</v>
      </c>
      <c r="G194" s="855"/>
      <c r="H194" s="855">
        <f t="shared" ref="H194" si="82">E194*G194</f>
        <v>0</v>
      </c>
      <c r="I194" s="855"/>
      <c r="J194" s="855">
        <f t="shared" ref="J194" si="83">E194*I194</f>
        <v>0</v>
      </c>
      <c r="K194" s="855">
        <f t="shared" ref="K194" si="84">H194+J194</f>
        <v>0</v>
      </c>
      <c r="L194" s="19"/>
    </row>
    <row r="195" spans="1:15" ht="40.5" customHeight="1" x14ac:dyDescent="0.5">
      <c r="A195" s="974" t="s">
        <v>426</v>
      </c>
      <c r="B195" s="95" t="s">
        <v>1079</v>
      </c>
      <c r="C195" s="1091" t="s">
        <v>1083</v>
      </c>
      <c r="D195" s="1092"/>
      <c r="E195" s="855"/>
      <c r="F195" s="1045" t="s">
        <v>334</v>
      </c>
      <c r="G195" s="855"/>
      <c r="H195" s="855">
        <f>E195*G195</f>
        <v>0</v>
      </c>
      <c r="I195" s="855"/>
      <c r="J195" s="855">
        <f>E195*I195</f>
        <v>0</v>
      </c>
      <c r="K195" s="855">
        <f>H195+J195</f>
        <v>0</v>
      </c>
      <c r="L195" s="19"/>
    </row>
    <row r="196" spans="1:15" ht="40.5" customHeight="1" x14ac:dyDescent="0.5">
      <c r="A196" s="974" t="s">
        <v>1075</v>
      </c>
      <c r="B196" s="95" t="s">
        <v>1080</v>
      </c>
      <c r="C196" s="1091" t="s">
        <v>1084</v>
      </c>
      <c r="D196" s="1092"/>
      <c r="E196" s="855"/>
      <c r="F196" s="1045" t="s">
        <v>334</v>
      </c>
      <c r="G196" s="855"/>
      <c r="H196" s="855">
        <f t="shared" ref="H196" si="85">E196*G196</f>
        <v>0</v>
      </c>
      <c r="I196" s="855"/>
      <c r="J196" s="855">
        <f t="shared" ref="J196" si="86">E196*I196</f>
        <v>0</v>
      </c>
      <c r="K196" s="855">
        <f t="shared" ref="K196:K197" si="87">H196+J196</f>
        <v>0</v>
      </c>
      <c r="L196" s="79"/>
    </row>
    <row r="197" spans="1:15" ht="40.5" customHeight="1" x14ac:dyDescent="0.5">
      <c r="A197" s="974" t="s">
        <v>1076</v>
      </c>
      <c r="B197" s="95" t="s">
        <v>1081</v>
      </c>
      <c r="C197" s="1091" t="s">
        <v>1085</v>
      </c>
      <c r="D197" s="1092"/>
      <c r="E197" s="855"/>
      <c r="F197" s="1046" t="s">
        <v>1189</v>
      </c>
      <c r="G197" s="855"/>
      <c r="H197" s="855">
        <f>G197</f>
        <v>0</v>
      </c>
      <c r="I197" s="855"/>
      <c r="J197" s="855">
        <f>I197</f>
        <v>0</v>
      </c>
      <c r="K197" s="855">
        <f t="shared" si="87"/>
        <v>0</v>
      </c>
      <c r="L197" s="79"/>
    </row>
    <row r="198" spans="1:15" ht="18.600000000000001" customHeight="1" x14ac:dyDescent="0.5">
      <c r="A198" s="981"/>
      <c r="B198" s="1124" t="s">
        <v>370</v>
      </c>
      <c r="C198" s="1124"/>
      <c r="D198" s="1124"/>
      <c r="E198" s="24"/>
      <c r="F198" s="993"/>
      <c r="G198" s="24"/>
      <c r="H198" s="24"/>
      <c r="I198" s="24"/>
      <c r="J198" s="24"/>
      <c r="K198" s="24">
        <f>SUM(K192:K197)</f>
        <v>0</v>
      </c>
      <c r="L198" s="867"/>
    </row>
    <row r="199" spans="1:15" ht="18.600000000000001" customHeight="1" x14ac:dyDescent="0.5">
      <c r="A199" s="974"/>
      <c r="B199" s="97"/>
      <c r="C199" s="105"/>
      <c r="D199" s="106"/>
      <c r="E199" s="17"/>
      <c r="F199" s="19"/>
      <c r="G199" s="17"/>
      <c r="H199" s="17"/>
      <c r="I199" s="17"/>
      <c r="J199" s="17"/>
      <c r="K199" s="17"/>
      <c r="L199" s="19"/>
    </row>
    <row r="200" spans="1:15" ht="18.600000000000001" customHeight="1" x14ac:dyDescent="0.5">
      <c r="A200" s="974" t="s">
        <v>414</v>
      </c>
      <c r="B200" s="97" t="s">
        <v>410</v>
      </c>
      <c r="C200" s="105"/>
      <c r="D200" s="106"/>
      <c r="E200" s="17"/>
      <c r="F200" s="19"/>
      <c r="G200" s="17"/>
      <c r="H200" s="17"/>
      <c r="I200" s="17"/>
      <c r="J200" s="17"/>
      <c r="K200" s="17"/>
      <c r="L200" s="19"/>
    </row>
    <row r="201" spans="1:15" ht="18.600000000000001" customHeight="1" x14ac:dyDescent="0.5">
      <c r="A201" s="974" t="s">
        <v>373</v>
      </c>
      <c r="B201" s="95" t="s">
        <v>773</v>
      </c>
      <c r="C201" s="105"/>
      <c r="D201" s="106"/>
      <c r="E201" s="855"/>
      <c r="F201" s="856" t="s">
        <v>19</v>
      </c>
      <c r="G201" s="858"/>
      <c r="H201" s="17">
        <f t="shared" ref="H201:H219" si="88">E201*G201</f>
        <v>0</v>
      </c>
      <c r="I201" s="17"/>
      <c r="J201" s="17">
        <f>E201*I201</f>
        <v>0</v>
      </c>
      <c r="K201" s="17">
        <f>H201+J201</f>
        <v>0</v>
      </c>
      <c r="L201" s="19"/>
      <c r="N201" s="17"/>
      <c r="O201" s="83"/>
    </row>
    <row r="202" spans="1:15" ht="18.600000000000001" customHeight="1" x14ac:dyDescent="0.5">
      <c r="A202" s="974" t="s">
        <v>374</v>
      </c>
      <c r="B202" s="95" t="s">
        <v>814</v>
      </c>
      <c r="C202" s="105"/>
      <c r="D202" s="106"/>
      <c r="E202" s="855"/>
      <c r="F202" s="856" t="s">
        <v>19</v>
      </c>
      <c r="G202" s="858"/>
      <c r="H202" s="17">
        <f t="shared" si="88"/>
        <v>0</v>
      </c>
      <c r="I202" s="17"/>
      <c r="J202" s="17">
        <f>E202*I202</f>
        <v>0</v>
      </c>
      <c r="K202" s="17">
        <f t="shared" ref="K202" si="89">H202+J202</f>
        <v>0</v>
      </c>
      <c r="L202" s="19"/>
      <c r="N202" s="17"/>
      <c r="O202" s="83"/>
    </row>
    <row r="203" spans="1:15" ht="18.600000000000001" customHeight="1" x14ac:dyDescent="0.5">
      <c r="A203" s="974" t="s">
        <v>419</v>
      </c>
      <c r="B203" s="95" t="s">
        <v>774</v>
      </c>
      <c r="C203" s="105"/>
      <c r="D203" s="106"/>
      <c r="E203" s="855"/>
      <c r="F203" s="856" t="s">
        <v>19</v>
      </c>
      <c r="G203" s="855"/>
      <c r="H203" s="17">
        <f t="shared" si="88"/>
        <v>0</v>
      </c>
      <c r="I203" s="17"/>
      <c r="J203" s="17">
        <f>E203*I203</f>
        <v>0</v>
      </c>
      <c r="K203" s="17">
        <f t="shared" ref="K203:K224" si="90">H203+J203</f>
        <v>0</v>
      </c>
      <c r="L203" s="19"/>
      <c r="N203" s="17"/>
      <c r="O203" s="83"/>
    </row>
    <row r="204" spans="1:15" ht="18.600000000000001" customHeight="1" x14ac:dyDescent="0.5">
      <c r="A204" s="974" t="s">
        <v>420</v>
      </c>
      <c r="B204" s="95" t="s">
        <v>775</v>
      </c>
      <c r="C204" s="556"/>
      <c r="D204" s="557"/>
      <c r="E204" s="855"/>
      <c r="F204" s="856" t="s">
        <v>19</v>
      </c>
      <c r="G204" s="855"/>
      <c r="H204" s="17">
        <f t="shared" si="88"/>
        <v>0</v>
      </c>
      <c r="I204" s="854"/>
      <c r="J204" s="17"/>
      <c r="K204" s="17">
        <f t="shared" si="90"/>
        <v>0</v>
      </c>
      <c r="L204" s="19"/>
      <c r="N204" s="17"/>
      <c r="O204" s="83"/>
    </row>
    <row r="205" spans="1:15" ht="18.600000000000001" customHeight="1" x14ac:dyDescent="0.5">
      <c r="A205" s="974" t="s">
        <v>421</v>
      </c>
      <c r="B205" s="95" t="s">
        <v>415</v>
      </c>
      <c r="C205" s="105"/>
      <c r="D205" s="106"/>
      <c r="E205" s="855"/>
      <c r="F205" s="856" t="s">
        <v>19</v>
      </c>
      <c r="G205" s="855"/>
      <c r="H205" s="17">
        <f t="shared" si="88"/>
        <v>0</v>
      </c>
      <c r="I205" s="17"/>
      <c r="J205" s="17">
        <f t="shared" ref="J205" si="91">I205*E205</f>
        <v>0</v>
      </c>
      <c r="K205" s="17">
        <f t="shared" si="90"/>
        <v>0</v>
      </c>
      <c r="L205" s="19"/>
      <c r="N205" s="17"/>
      <c r="O205" s="83"/>
    </row>
    <row r="206" spans="1:15" ht="18.600000000000001" customHeight="1" x14ac:dyDescent="0.5">
      <c r="A206" s="974" t="s">
        <v>790</v>
      </c>
      <c r="B206" s="95" t="s">
        <v>417</v>
      </c>
      <c r="C206" s="105"/>
      <c r="D206" s="106"/>
      <c r="E206" s="855"/>
      <c r="F206" s="856" t="s">
        <v>19</v>
      </c>
      <c r="G206" s="855"/>
      <c r="H206" s="17">
        <f t="shared" si="88"/>
        <v>0</v>
      </c>
      <c r="I206" s="17"/>
      <c r="J206" s="17">
        <f t="shared" ref="J206" si="92">I206*E206</f>
        <v>0</v>
      </c>
      <c r="K206" s="17">
        <f t="shared" si="90"/>
        <v>0</v>
      </c>
      <c r="L206" s="19"/>
      <c r="N206" s="17"/>
      <c r="O206" s="83"/>
    </row>
    <row r="207" spans="1:15" ht="18.600000000000001" customHeight="1" x14ac:dyDescent="0.5">
      <c r="A207" s="974" t="s">
        <v>390</v>
      </c>
      <c r="B207" s="95" t="s">
        <v>789</v>
      </c>
      <c r="C207" s="556"/>
      <c r="D207" s="557"/>
      <c r="E207" s="855"/>
      <c r="F207" s="856" t="s">
        <v>19</v>
      </c>
      <c r="G207" s="855"/>
      <c r="H207" s="17">
        <f t="shared" si="88"/>
        <v>0</v>
      </c>
      <c r="I207" s="854"/>
      <c r="J207" s="17"/>
      <c r="K207" s="17">
        <f t="shared" si="90"/>
        <v>0</v>
      </c>
      <c r="L207" s="19"/>
      <c r="N207" s="17"/>
      <c r="O207" s="83"/>
    </row>
    <row r="208" spans="1:15" ht="18.600000000000001" customHeight="1" x14ac:dyDescent="0.5">
      <c r="A208" s="974" t="s">
        <v>422</v>
      </c>
      <c r="B208" s="95" t="s">
        <v>792</v>
      </c>
      <c r="C208" s="556"/>
      <c r="D208" s="557"/>
      <c r="E208" s="855"/>
      <c r="F208" s="856" t="s">
        <v>19</v>
      </c>
      <c r="G208" s="855"/>
      <c r="H208" s="17">
        <f t="shared" si="88"/>
        <v>0</v>
      </c>
      <c r="I208" s="854"/>
      <c r="J208" s="17"/>
      <c r="K208" s="17">
        <f t="shared" si="90"/>
        <v>0</v>
      </c>
      <c r="L208" s="19"/>
      <c r="N208" s="17"/>
      <c r="O208" s="83"/>
    </row>
    <row r="209" spans="1:15" ht="18.600000000000001" customHeight="1" x14ac:dyDescent="0.5">
      <c r="A209" s="974" t="s">
        <v>423</v>
      </c>
      <c r="B209" s="95" t="s">
        <v>416</v>
      </c>
      <c r="C209" s="105"/>
      <c r="D209" s="106"/>
      <c r="E209" s="855"/>
      <c r="F209" s="856" t="s">
        <v>19</v>
      </c>
      <c r="G209" s="855"/>
      <c r="H209" s="17">
        <f t="shared" si="88"/>
        <v>0</v>
      </c>
      <c r="I209" s="17"/>
      <c r="J209" s="17">
        <f t="shared" ref="J209:J214" si="93">E209*I209</f>
        <v>0</v>
      </c>
      <c r="K209" s="17">
        <f t="shared" si="90"/>
        <v>0</v>
      </c>
      <c r="L209" s="19"/>
      <c r="N209" s="17"/>
      <c r="O209" s="83"/>
    </row>
    <row r="210" spans="1:15" ht="18.600000000000001" customHeight="1" x14ac:dyDescent="0.5">
      <c r="A210" s="974" t="s">
        <v>424</v>
      </c>
      <c r="B210" s="95" t="s">
        <v>794</v>
      </c>
      <c r="C210" s="556"/>
      <c r="D210" s="557"/>
      <c r="E210" s="855"/>
      <c r="F210" s="856" t="s">
        <v>19</v>
      </c>
      <c r="G210" s="855"/>
      <c r="H210" s="17">
        <f t="shared" si="88"/>
        <v>0</v>
      </c>
      <c r="I210" s="854"/>
      <c r="J210" s="17"/>
      <c r="K210" s="17">
        <f t="shared" si="90"/>
        <v>0</v>
      </c>
      <c r="L210" s="19"/>
      <c r="N210" s="17"/>
      <c r="O210" s="83"/>
    </row>
    <row r="211" spans="1:15" ht="18.600000000000001" customHeight="1" x14ac:dyDescent="0.5">
      <c r="A211" s="974" t="s">
        <v>791</v>
      </c>
      <c r="B211" s="95" t="s">
        <v>787</v>
      </c>
      <c r="C211" s="105"/>
      <c r="D211" s="106"/>
      <c r="E211" s="855"/>
      <c r="F211" s="856" t="s">
        <v>19</v>
      </c>
      <c r="G211" s="855"/>
      <c r="H211" s="17">
        <f t="shared" si="88"/>
        <v>0</v>
      </c>
      <c r="I211" s="17"/>
      <c r="J211" s="17">
        <f>E211*I211</f>
        <v>0</v>
      </c>
      <c r="K211" s="17">
        <f t="shared" si="90"/>
        <v>0</v>
      </c>
      <c r="L211" s="19"/>
      <c r="N211" s="17"/>
      <c r="O211" s="83"/>
    </row>
    <row r="212" spans="1:15" ht="18.600000000000001" customHeight="1" x14ac:dyDescent="0.5">
      <c r="A212" s="974" t="s">
        <v>793</v>
      </c>
      <c r="B212" s="95" t="s">
        <v>813</v>
      </c>
      <c r="C212" s="556"/>
      <c r="D212" s="557"/>
      <c r="E212" s="855"/>
      <c r="F212" s="856" t="s">
        <v>19</v>
      </c>
      <c r="G212" s="855"/>
      <c r="H212" s="17">
        <f t="shared" si="88"/>
        <v>0</v>
      </c>
      <c r="I212" s="854"/>
      <c r="J212" s="17"/>
      <c r="K212" s="17">
        <f t="shared" si="90"/>
        <v>0</v>
      </c>
      <c r="L212" s="19"/>
      <c r="N212" s="17"/>
      <c r="O212" s="83"/>
    </row>
    <row r="213" spans="1:15" ht="18.600000000000001" customHeight="1" x14ac:dyDescent="0.5">
      <c r="A213" s="974" t="s">
        <v>796</v>
      </c>
      <c r="B213" s="95" t="s">
        <v>795</v>
      </c>
      <c r="C213" s="556"/>
      <c r="D213" s="557"/>
      <c r="E213" s="855"/>
      <c r="F213" s="856" t="s">
        <v>19</v>
      </c>
      <c r="G213" s="855"/>
      <c r="H213" s="17">
        <f t="shared" si="88"/>
        <v>0</v>
      </c>
      <c r="I213" s="854"/>
      <c r="J213" s="17"/>
      <c r="K213" s="17">
        <f t="shared" si="90"/>
        <v>0</v>
      </c>
      <c r="L213" s="19"/>
      <c r="N213" s="17"/>
      <c r="O213" s="83"/>
    </row>
    <row r="214" spans="1:15" ht="18.600000000000001" customHeight="1" x14ac:dyDescent="0.5">
      <c r="A214" s="974" t="s">
        <v>797</v>
      </c>
      <c r="B214" s="95" t="s">
        <v>812</v>
      </c>
      <c r="C214" s="105"/>
      <c r="D214" s="106"/>
      <c r="E214" s="855"/>
      <c r="F214" s="856" t="s">
        <v>19</v>
      </c>
      <c r="G214" s="855"/>
      <c r="H214" s="17">
        <f t="shared" si="88"/>
        <v>0</v>
      </c>
      <c r="I214" s="17"/>
      <c r="J214" s="17">
        <f t="shared" si="93"/>
        <v>0</v>
      </c>
      <c r="K214" s="17">
        <f t="shared" si="90"/>
        <v>0</v>
      </c>
      <c r="L214" s="19"/>
      <c r="N214" s="17"/>
      <c r="O214" s="83"/>
    </row>
    <row r="215" spans="1:15" ht="18.600000000000001" customHeight="1" x14ac:dyDescent="0.5">
      <c r="A215" s="974" t="s">
        <v>798</v>
      </c>
      <c r="B215" s="95" t="s">
        <v>776</v>
      </c>
      <c r="C215" s="556"/>
      <c r="D215" s="557"/>
      <c r="E215" s="855"/>
      <c r="F215" s="856" t="s">
        <v>19</v>
      </c>
      <c r="G215" s="855"/>
      <c r="H215" s="17">
        <f t="shared" si="88"/>
        <v>0</v>
      </c>
      <c r="I215" s="854"/>
      <c r="J215" s="17"/>
      <c r="K215" s="17">
        <f t="shared" si="90"/>
        <v>0</v>
      </c>
      <c r="L215" s="19"/>
      <c r="N215" s="17"/>
      <c r="O215" s="83"/>
    </row>
    <row r="216" spans="1:15" ht="18.600000000000001" customHeight="1" x14ac:dyDescent="0.5">
      <c r="A216" s="974" t="s">
        <v>799</v>
      </c>
      <c r="B216" s="95" t="s">
        <v>777</v>
      </c>
      <c r="C216" s="105"/>
      <c r="D216" s="106"/>
      <c r="E216" s="855"/>
      <c r="F216" s="856" t="s">
        <v>19</v>
      </c>
      <c r="G216" s="855"/>
      <c r="H216" s="17">
        <f t="shared" si="88"/>
        <v>0</v>
      </c>
      <c r="I216" s="17"/>
      <c r="J216" s="17">
        <f t="shared" ref="J216" si="94">I216*E216</f>
        <v>0</v>
      </c>
      <c r="K216" s="17">
        <f t="shared" si="90"/>
        <v>0</v>
      </c>
      <c r="L216" s="19"/>
      <c r="N216" s="17"/>
      <c r="O216" s="83"/>
    </row>
    <row r="217" spans="1:15" ht="18.600000000000001" customHeight="1" x14ac:dyDescent="0.5">
      <c r="A217" s="974" t="s">
        <v>800</v>
      </c>
      <c r="B217" s="95" t="s">
        <v>778</v>
      </c>
      <c r="C217" s="556"/>
      <c r="D217" s="557"/>
      <c r="E217" s="855"/>
      <c r="F217" s="856" t="s">
        <v>19</v>
      </c>
      <c r="G217" s="855"/>
      <c r="H217" s="17">
        <f t="shared" si="88"/>
        <v>0</v>
      </c>
      <c r="I217" s="854"/>
      <c r="J217" s="17"/>
      <c r="K217" s="17">
        <f t="shared" si="90"/>
        <v>0</v>
      </c>
      <c r="L217" s="19"/>
      <c r="N217" s="17"/>
      <c r="O217" s="83"/>
    </row>
    <row r="218" spans="1:15" ht="18.600000000000001" customHeight="1" x14ac:dyDescent="0.5">
      <c r="A218" s="974" t="s">
        <v>801</v>
      </c>
      <c r="B218" s="95" t="s">
        <v>779</v>
      </c>
      <c r="C218" s="556"/>
      <c r="D218" s="557"/>
      <c r="E218" s="855"/>
      <c r="F218" s="856" t="s">
        <v>19</v>
      </c>
      <c r="G218" s="855"/>
      <c r="H218" s="17">
        <f t="shared" si="88"/>
        <v>0</v>
      </c>
      <c r="I218" s="854"/>
      <c r="J218" s="17"/>
      <c r="K218" s="17">
        <f t="shared" si="90"/>
        <v>0</v>
      </c>
      <c r="L218" s="19"/>
      <c r="N218" s="17"/>
      <c r="O218" s="83"/>
    </row>
    <row r="219" spans="1:15" ht="18.600000000000001" customHeight="1" x14ac:dyDescent="0.5">
      <c r="A219" s="974" t="s">
        <v>802</v>
      </c>
      <c r="B219" s="95" t="s">
        <v>780</v>
      </c>
      <c r="C219" s="105"/>
      <c r="D219" s="106"/>
      <c r="E219" s="855"/>
      <c r="F219" s="856" t="s">
        <v>19</v>
      </c>
      <c r="G219" s="855"/>
      <c r="H219" s="17">
        <f t="shared" si="88"/>
        <v>0</v>
      </c>
      <c r="I219" s="854"/>
      <c r="J219" s="17"/>
      <c r="K219" s="17">
        <f t="shared" si="90"/>
        <v>0</v>
      </c>
      <c r="L219" s="19"/>
      <c r="N219" s="17"/>
      <c r="O219" s="83"/>
    </row>
    <row r="220" spans="1:15" ht="18.600000000000001" customHeight="1" x14ac:dyDescent="0.5">
      <c r="A220" s="974" t="s">
        <v>803</v>
      </c>
      <c r="B220" s="107" t="s">
        <v>781</v>
      </c>
      <c r="C220" s="23"/>
      <c r="D220" s="94"/>
      <c r="E220" s="857"/>
      <c r="F220" s="856" t="s">
        <v>19</v>
      </c>
      <c r="G220" s="858"/>
      <c r="H220" s="17">
        <f t="shared" ref="H220:H221" si="95">G220*E220</f>
        <v>0</v>
      </c>
      <c r="I220" s="17"/>
      <c r="J220" s="17">
        <f t="shared" ref="J220" si="96">I220*E220</f>
        <v>0</v>
      </c>
      <c r="K220" s="17">
        <f t="shared" si="90"/>
        <v>0</v>
      </c>
      <c r="L220" s="19"/>
      <c r="N220" s="17"/>
      <c r="O220" s="83"/>
    </row>
    <row r="221" spans="1:15" ht="18.600000000000001" customHeight="1" x14ac:dyDescent="0.5">
      <c r="A221" s="974" t="s">
        <v>804</v>
      </c>
      <c r="B221" s="107" t="s">
        <v>782</v>
      </c>
      <c r="C221" s="23"/>
      <c r="D221" s="94"/>
      <c r="E221" s="857"/>
      <c r="F221" s="856" t="s">
        <v>19</v>
      </c>
      <c r="G221" s="858"/>
      <c r="H221" s="17">
        <f t="shared" si="95"/>
        <v>0</v>
      </c>
      <c r="I221" s="854"/>
      <c r="J221" s="17"/>
      <c r="K221" s="17">
        <f t="shared" si="90"/>
        <v>0</v>
      </c>
      <c r="L221" s="109"/>
      <c r="N221" s="108"/>
      <c r="O221" s="83"/>
    </row>
    <row r="222" spans="1:15" ht="18.600000000000001" customHeight="1" x14ac:dyDescent="0.5">
      <c r="A222" s="974" t="s">
        <v>805</v>
      </c>
      <c r="B222" s="95" t="s">
        <v>783</v>
      </c>
      <c r="C222" s="105"/>
      <c r="D222" s="106"/>
      <c r="E222" s="855"/>
      <c r="F222" s="856" t="s">
        <v>19</v>
      </c>
      <c r="G222" s="859"/>
      <c r="H222" s="17">
        <f>E222*G222</f>
        <v>0</v>
      </c>
      <c r="I222" s="108"/>
      <c r="J222" s="17">
        <f>E222*I222</f>
        <v>0</v>
      </c>
      <c r="K222" s="17">
        <f>H222+J222</f>
        <v>0</v>
      </c>
      <c r="L222" s="109"/>
      <c r="N222" s="108"/>
      <c r="O222" s="83"/>
    </row>
    <row r="223" spans="1:15" ht="18.600000000000001" customHeight="1" x14ac:dyDescent="0.5">
      <c r="A223" s="974" t="s">
        <v>806</v>
      </c>
      <c r="B223" s="95" t="s">
        <v>786</v>
      </c>
      <c r="C223" s="105"/>
      <c r="D223" s="106"/>
      <c r="E223" s="855"/>
      <c r="F223" s="856" t="s">
        <v>19</v>
      </c>
      <c r="G223" s="855"/>
      <c r="H223" s="17">
        <f t="shared" ref="H223:H224" si="97">E223*G223</f>
        <v>0</v>
      </c>
      <c r="I223" s="17"/>
      <c r="J223" s="17">
        <f t="shared" ref="J223:J224" si="98">E223*I223</f>
        <v>0</v>
      </c>
      <c r="K223" s="17">
        <f t="shared" si="90"/>
        <v>0</v>
      </c>
      <c r="L223" s="19"/>
      <c r="N223" s="17"/>
      <c r="O223" s="83"/>
    </row>
    <row r="224" spans="1:15" ht="18.600000000000001" customHeight="1" x14ac:dyDescent="0.5">
      <c r="A224" s="974" t="s">
        <v>807</v>
      </c>
      <c r="B224" s="95" t="s">
        <v>785</v>
      </c>
      <c r="C224" s="105"/>
      <c r="D224" s="106"/>
      <c r="E224" s="855"/>
      <c r="F224" s="856" t="s">
        <v>19</v>
      </c>
      <c r="G224" s="855"/>
      <c r="H224" s="17">
        <f t="shared" si="97"/>
        <v>0</v>
      </c>
      <c r="I224" s="17"/>
      <c r="J224" s="17">
        <f t="shared" si="98"/>
        <v>0</v>
      </c>
      <c r="K224" s="17">
        <f t="shared" si="90"/>
        <v>0</v>
      </c>
      <c r="L224" s="19"/>
      <c r="N224" s="17"/>
      <c r="O224" s="83"/>
    </row>
    <row r="225" spans="1:15" ht="18.600000000000001" customHeight="1" x14ac:dyDescent="0.5">
      <c r="A225" s="974" t="s">
        <v>808</v>
      </c>
      <c r="B225" s="95" t="s">
        <v>784</v>
      </c>
      <c r="C225" s="105"/>
      <c r="D225" s="106"/>
      <c r="E225" s="857"/>
      <c r="F225" s="856" t="s">
        <v>19</v>
      </c>
      <c r="G225" s="855"/>
      <c r="H225" s="17">
        <f>E225*G225</f>
        <v>0</v>
      </c>
      <c r="I225" s="17"/>
      <c r="J225" s="17">
        <f>E225*I225</f>
        <v>0</v>
      </c>
      <c r="K225" s="17">
        <f>H225+J225</f>
        <v>0</v>
      </c>
      <c r="L225" s="19"/>
      <c r="N225" s="17"/>
      <c r="O225" s="83"/>
    </row>
    <row r="226" spans="1:15" ht="18.600000000000001" customHeight="1" x14ac:dyDescent="0.5">
      <c r="A226" s="974" t="s">
        <v>809</v>
      </c>
      <c r="B226" s="95" t="s">
        <v>788</v>
      </c>
      <c r="C226" s="105"/>
      <c r="D226" s="106"/>
      <c r="E226" s="855"/>
      <c r="F226" s="856" t="s">
        <v>19</v>
      </c>
      <c r="G226" s="855"/>
      <c r="H226" s="17">
        <f t="shared" ref="H226:H241" si="99">E226*G226</f>
        <v>0</v>
      </c>
      <c r="I226" s="17"/>
      <c r="J226" s="17">
        <f t="shared" ref="J226:J241" si="100">E226*I226</f>
        <v>0</v>
      </c>
      <c r="K226" s="17">
        <f t="shared" ref="K226" si="101">H226+J226</f>
        <v>0</v>
      </c>
      <c r="L226" s="19"/>
      <c r="N226" s="17"/>
      <c r="O226" s="83"/>
    </row>
    <row r="227" spans="1:15" ht="18.600000000000001" customHeight="1" x14ac:dyDescent="0.5">
      <c r="A227" s="974" t="s">
        <v>810</v>
      </c>
      <c r="B227" s="95" t="s">
        <v>830</v>
      </c>
      <c r="C227" s="105"/>
      <c r="D227" s="106"/>
      <c r="E227" s="17"/>
      <c r="F227" s="19"/>
      <c r="G227" s="17"/>
      <c r="H227" s="17"/>
      <c r="I227" s="17"/>
      <c r="J227" s="17"/>
      <c r="K227" s="17"/>
      <c r="L227" s="19"/>
      <c r="N227" s="17"/>
      <c r="O227" s="83"/>
    </row>
    <row r="228" spans="1:15" ht="18.600000000000001" customHeight="1" x14ac:dyDescent="0.5">
      <c r="A228" s="974"/>
      <c r="B228" s="95" t="s">
        <v>820</v>
      </c>
      <c r="C228" s="992" t="s">
        <v>815</v>
      </c>
      <c r="D228" s="557"/>
      <c r="E228" s="17"/>
      <c r="F228" s="19" t="s">
        <v>334</v>
      </c>
      <c r="G228" s="17"/>
      <c r="H228" s="17">
        <f t="shared" si="99"/>
        <v>0</v>
      </c>
      <c r="I228" s="17"/>
      <c r="J228" s="17">
        <f t="shared" si="100"/>
        <v>0</v>
      </c>
      <c r="K228" s="17">
        <f t="shared" ref="K228:K259" si="102">H228+J228</f>
        <v>0</v>
      </c>
      <c r="L228" s="19"/>
      <c r="N228" s="17"/>
      <c r="O228" s="83"/>
    </row>
    <row r="229" spans="1:15" ht="18.600000000000001" customHeight="1" x14ac:dyDescent="0.5">
      <c r="A229" s="974"/>
      <c r="B229" s="95" t="s">
        <v>820</v>
      </c>
      <c r="C229" s="992" t="s">
        <v>816</v>
      </c>
      <c r="D229" s="557"/>
      <c r="E229" s="17"/>
      <c r="F229" s="19" t="s">
        <v>334</v>
      </c>
      <c r="G229" s="17"/>
      <c r="H229" s="17">
        <f t="shared" si="99"/>
        <v>0</v>
      </c>
      <c r="I229" s="17"/>
      <c r="J229" s="17">
        <f t="shared" si="100"/>
        <v>0</v>
      </c>
      <c r="K229" s="17">
        <f t="shared" si="102"/>
        <v>0</v>
      </c>
      <c r="L229" s="19"/>
      <c r="N229" s="17"/>
      <c r="O229" s="83"/>
    </row>
    <row r="230" spans="1:15" ht="18.600000000000001" customHeight="1" x14ac:dyDescent="0.5">
      <c r="A230" s="974"/>
      <c r="B230" s="95" t="s">
        <v>820</v>
      </c>
      <c r="C230" s="992" t="s">
        <v>817</v>
      </c>
      <c r="D230" s="557"/>
      <c r="E230" s="17"/>
      <c r="F230" s="19" t="s">
        <v>334</v>
      </c>
      <c r="G230" s="17"/>
      <c r="H230" s="17">
        <f t="shared" si="99"/>
        <v>0</v>
      </c>
      <c r="I230" s="17"/>
      <c r="J230" s="17">
        <f t="shared" si="100"/>
        <v>0</v>
      </c>
      <c r="K230" s="17">
        <f t="shared" si="102"/>
        <v>0</v>
      </c>
      <c r="L230" s="19"/>
      <c r="N230" s="17"/>
      <c r="O230" s="83"/>
    </row>
    <row r="231" spans="1:15" ht="18.600000000000001" customHeight="1" x14ac:dyDescent="0.5">
      <c r="A231" s="974"/>
      <c r="B231" s="95" t="s">
        <v>820</v>
      </c>
      <c r="C231" s="992" t="s">
        <v>818</v>
      </c>
      <c r="D231" s="557"/>
      <c r="E231" s="17"/>
      <c r="F231" s="19" t="s">
        <v>334</v>
      </c>
      <c r="G231" s="17"/>
      <c r="H231" s="17">
        <f t="shared" si="99"/>
        <v>0</v>
      </c>
      <c r="I231" s="17"/>
      <c r="J231" s="17">
        <f t="shared" si="100"/>
        <v>0</v>
      </c>
      <c r="K231" s="17">
        <f t="shared" si="102"/>
        <v>0</v>
      </c>
      <c r="L231" s="19"/>
      <c r="N231" s="17"/>
      <c r="O231" s="83"/>
    </row>
    <row r="232" spans="1:15" ht="18.600000000000001" customHeight="1" x14ac:dyDescent="0.5">
      <c r="A232" s="974"/>
      <c r="B232" s="95" t="s">
        <v>820</v>
      </c>
      <c r="C232" s="992" t="s">
        <v>819</v>
      </c>
      <c r="D232" s="557"/>
      <c r="E232" s="17"/>
      <c r="F232" s="19" t="s">
        <v>334</v>
      </c>
      <c r="G232" s="17"/>
      <c r="H232" s="17">
        <f t="shared" si="99"/>
        <v>0</v>
      </c>
      <c r="I232" s="17"/>
      <c r="J232" s="17">
        <f t="shared" si="100"/>
        <v>0</v>
      </c>
      <c r="K232" s="17">
        <f t="shared" si="102"/>
        <v>0</v>
      </c>
      <c r="L232" s="19"/>
      <c r="N232" s="17"/>
      <c r="O232" s="83"/>
    </row>
    <row r="233" spans="1:15" ht="18.600000000000001" customHeight="1" x14ac:dyDescent="0.5">
      <c r="A233" s="974"/>
      <c r="B233" s="95" t="s">
        <v>820</v>
      </c>
      <c r="C233" s="992" t="s">
        <v>821</v>
      </c>
      <c r="D233" s="557"/>
      <c r="E233" s="17"/>
      <c r="F233" s="19" t="s">
        <v>334</v>
      </c>
      <c r="G233" s="17"/>
      <c r="H233" s="17">
        <f t="shared" si="99"/>
        <v>0</v>
      </c>
      <c r="I233" s="17"/>
      <c r="J233" s="17">
        <f t="shared" si="100"/>
        <v>0</v>
      </c>
      <c r="K233" s="17">
        <f t="shared" si="102"/>
        <v>0</v>
      </c>
      <c r="L233" s="19"/>
      <c r="N233" s="17"/>
      <c r="O233" s="83"/>
    </row>
    <row r="234" spans="1:15" ht="18.600000000000001" customHeight="1" x14ac:dyDescent="0.5">
      <c r="A234" s="974"/>
      <c r="B234" s="95" t="s">
        <v>820</v>
      </c>
      <c r="C234" s="992" t="s">
        <v>822</v>
      </c>
      <c r="D234" s="557"/>
      <c r="E234" s="17"/>
      <c r="F234" s="19" t="s">
        <v>334</v>
      </c>
      <c r="G234" s="17"/>
      <c r="H234" s="17">
        <f t="shared" si="99"/>
        <v>0</v>
      </c>
      <c r="I234" s="17"/>
      <c r="J234" s="17">
        <f t="shared" si="100"/>
        <v>0</v>
      </c>
      <c r="K234" s="17">
        <f t="shared" si="102"/>
        <v>0</v>
      </c>
      <c r="L234" s="19"/>
      <c r="N234" s="17"/>
      <c r="O234" s="83"/>
    </row>
    <row r="235" spans="1:15" ht="18.600000000000001" customHeight="1" x14ac:dyDescent="0.5">
      <c r="A235" s="974"/>
      <c r="B235" s="95" t="s">
        <v>820</v>
      </c>
      <c r="C235" s="992" t="s">
        <v>823</v>
      </c>
      <c r="D235" s="557"/>
      <c r="E235" s="17"/>
      <c r="F235" s="19" t="s">
        <v>334</v>
      </c>
      <c r="G235" s="17"/>
      <c r="H235" s="17">
        <f t="shared" si="99"/>
        <v>0</v>
      </c>
      <c r="I235" s="17"/>
      <c r="J235" s="17">
        <f t="shared" si="100"/>
        <v>0</v>
      </c>
      <c r="K235" s="17">
        <f t="shared" si="102"/>
        <v>0</v>
      </c>
      <c r="L235" s="19"/>
      <c r="N235" s="17"/>
      <c r="O235" s="83"/>
    </row>
    <row r="236" spans="1:15" ht="18.600000000000001" customHeight="1" x14ac:dyDescent="0.5">
      <c r="A236" s="974"/>
      <c r="B236" s="95" t="s">
        <v>820</v>
      </c>
      <c r="C236" s="992" t="s">
        <v>824</v>
      </c>
      <c r="D236" s="557"/>
      <c r="E236" s="17"/>
      <c r="F236" s="19" t="s">
        <v>334</v>
      </c>
      <c r="G236" s="17"/>
      <c r="H236" s="17">
        <f t="shared" si="99"/>
        <v>0</v>
      </c>
      <c r="I236" s="17"/>
      <c r="J236" s="17">
        <f t="shared" si="100"/>
        <v>0</v>
      </c>
      <c r="K236" s="17">
        <f t="shared" si="102"/>
        <v>0</v>
      </c>
      <c r="L236" s="19"/>
      <c r="N236" s="17"/>
      <c r="O236" s="83"/>
    </row>
    <row r="237" spans="1:15" ht="18.600000000000001" customHeight="1" x14ac:dyDescent="0.5">
      <c r="A237" s="974"/>
      <c r="B237" s="95" t="s">
        <v>820</v>
      </c>
      <c r="C237" s="992" t="s">
        <v>825</v>
      </c>
      <c r="D237" s="557"/>
      <c r="E237" s="17"/>
      <c r="F237" s="19" t="s">
        <v>334</v>
      </c>
      <c r="G237" s="17"/>
      <c r="H237" s="17">
        <f t="shared" si="99"/>
        <v>0</v>
      </c>
      <c r="I237" s="17"/>
      <c r="J237" s="17">
        <f t="shared" si="100"/>
        <v>0</v>
      </c>
      <c r="K237" s="17">
        <f t="shared" si="102"/>
        <v>0</v>
      </c>
      <c r="L237" s="19"/>
      <c r="N237" s="17"/>
      <c r="O237" s="83"/>
    </row>
    <row r="238" spans="1:15" ht="18.600000000000001" customHeight="1" x14ac:dyDescent="0.5">
      <c r="A238" s="974"/>
      <c r="B238" s="95" t="s">
        <v>820</v>
      </c>
      <c r="C238" s="992" t="s">
        <v>826</v>
      </c>
      <c r="D238" s="557"/>
      <c r="E238" s="17"/>
      <c r="F238" s="19" t="s">
        <v>334</v>
      </c>
      <c r="G238" s="17"/>
      <c r="H238" s="17">
        <f t="shared" si="99"/>
        <v>0</v>
      </c>
      <c r="I238" s="17"/>
      <c r="J238" s="17">
        <f t="shared" si="100"/>
        <v>0</v>
      </c>
      <c r="K238" s="17">
        <f t="shared" si="102"/>
        <v>0</v>
      </c>
      <c r="L238" s="19"/>
      <c r="N238" s="17"/>
      <c r="O238" s="83"/>
    </row>
    <row r="239" spans="1:15" ht="18.600000000000001" customHeight="1" x14ac:dyDescent="0.5">
      <c r="A239" s="974"/>
      <c r="B239" s="95" t="s">
        <v>820</v>
      </c>
      <c r="C239" s="992" t="s">
        <v>827</v>
      </c>
      <c r="D239" s="557"/>
      <c r="E239" s="17"/>
      <c r="F239" s="19" t="s">
        <v>334</v>
      </c>
      <c r="G239" s="17"/>
      <c r="H239" s="17">
        <f t="shared" si="99"/>
        <v>0</v>
      </c>
      <c r="I239" s="17"/>
      <c r="J239" s="17">
        <f t="shared" si="100"/>
        <v>0</v>
      </c>
      <c r="K239" s="17">
        <f t="shared" si="102"/>
        <v>0</v>
      </c>
      <c r="L239" s="19"/>
      <c r="N239" s="17"/>
      <c r="O239" s="83"/>
    </row>
    <row r="240" spans="1:15" ht="18.600000000000001" customHeight="1" x14ac:dyDescent="0.5">
      <c r="A240" s="974"/>
      <c r="B240" s="95" t="s">
        <v>820</v>
      </c>
      <c r="C240" s="992" t="s">
        <v>828</v>
      </c>
      <c r="D240" s="557"/>
      <c r="E240" s="17"/>
      <c r="F240" s="19" t="s">
        <v>334</v>
      </c>
      <c r="G240" s="17"/>
      <c r="H240" s="17">
        <f t="shared" si="99"/>
        <v>0</v>
      </c>
      <c r="I240" s="17"/>
      <c r="J240" s="17">
        <f t="shared" si="100"/>
        <v>0</v>
      </c>
      <c r="K240" s="17">
        <f t="shared" si="102"/>
        <v>0</v>
      </c>
      <c r="L240" s="19"/>
      <c r="N240" s="17"/>
      <c r="O240" s="83"/>
    </row>
    <row r="241" spans="1:15" ht="18.600000000000001" customHeight="1" x14ac:dyDescent="0.5">
      <c r="A241" s="974"/>
      <c r="B241" s="95" t="s">
        <v>820</v>
      </c>
      <c r="C241" s="992" t="s">
        <v>829</v>
      </c>
      <c r="D241" s="557"/>
      <c r="E241" s="17"/>
      <c r="F241" s="19" t="s">
        <v>334</v>
      </c>
      <c r="G241" s="17"/>
      <c r="H241" s="17">
        <f t="shared" si="99"/>
        <v>0</v>
      </c>
      <c r="I241" s="17"/>
      <c r="J241" s="17">
        <f t="shared" si="100"/>
        <v>0</v>
      </c>
      <c r="K241" s="17">
        <f t="shared" si="102"/>
        <v>0</v>
      </c>
      <c r="L241" s="19"/>
      <c r="N241" s="17"/>
      <c r="O241" s="83"/>
    </row>
    <row r="242" spans="1:15" ht="18.600000000000001" customHeight="1" x14ac:dyDescent="0.5">
      <c r="A242" s="974" t="s">
        <v>811</v>
      </c>
      <c r="B242" s="95" t="s">
        <v>1179</v>
      </c>
      <c r="C242" s="992"/>
      <c r="D242" s="106"/>
      <c r="E242" s="853"/>
      <c r="F242" s="184"/>
      <c r="G242" s="17"/>
      <c r="H242" s="17"/>
      <c r="I242" s="17"/>
      <c r="J242" s="17"/>
      <c r="K242" s="17"/>
      <c r="L242" s="19"/>
      <c r="N242" s="17"/>
      <c r="O242" s="83"/>
    </row>
    <row r="243" spans="1:15" ht="18.600000000000001" customHeight="1" x14ac:dyDescent="0.5">
      <c r="A243" s="974"/>
      <c r="B243" s="95" t="s">
        <v>820</v>
      </c>
      <c r="C243" s="992" t="s">
        <v>815</v>
      </c>
      <c r="D243" s="557"/>
      <c r="E243" s="855"/>
      <c r="F243" s="602" t="s">
        <v>334</v>
      </c>
      <c r="G243" s="17"/>
      <c r="H243" s="17">
        <f t="shared" ref="H243:H259" si="103">E243*G243</f>
        <v>0</v>
      </c>
      <c r="I243" s="17"/>
      <c r="J243" s="17">
        <f t="shared" ref="J243:J259" si="104">E243*I243</f>
        <v>0</v>
      </c>
      <c r="K243" s="17">
        <f t="shared" si="102"/>
        <v>0</v>
      </c>
      <c r="L243" s="19" t="s">
        <v>834</v>
      </c>
      <c r="N243" s="28"/>
      <c r="O243" s="83"/>
    </row>
    <row r="244" spans="1:15" ht="18.600000000000001" customHeight="1" x14ac:dyDescent="0.5">
      <c r="A244" s="974"/>
      <c r="B244" s="95" t="s">
        <v>820</v>
      </c>
      <c r="C244" s="992" t="s">
        <v>816</v>
      </c>
      <c r="D244" s="557"/>
      <c r="E244" s="855"/>
      <c r="F244" s="602" t="s">
        <v>334</v>
      </c>
      <c r="G244" s="17"/>
      <c r="H244" s="17">
        <f t="shared" si="103"/>
        <v>0</v>
      </c>
      <c r="I244" s="17"/>
      <c r="J244" s="17">
        <f t="shared" si="104"/>
        <v>0</v>
      </c>
      <c r="K244" s="17">
        <f t="shared" si="102"/>
        <v>0</v>
      </c>
      <c r="L244" s="19" t="s">
        <v>834</v>
      </c>
      <c r="N244" s="28"/>
      <c r="O244" s="83"/>
    </row>
    <row r="245" spans="1:15" ht="18.600000000000001" customHeight="1" x14ac:dyDescent="0.5">
      <c r="A245" s="974"/>
      <c r="B245" s="95" t="s">
        <v>820</v>
      </c>
      <c r="C245" s="992" t="s">
        <v>833</v>
      </c>
      <c r="D245" s="557"/>
      <c r="E245" s="855"/>
      <c r="F245" s="602" t="s">
        <v>334</v>
      </c>
      <c r="G245" s="17"/>
      <c r="H245" s="17">
        <f t="shared" si="103"/>
        <v>0</v>
      </c>
      <c r="I245" s="17"/>
      <c r="J245" s="17">
        <f t="shared" si="104"/>
        <v>0</v>
      </c>
      <c r="K245" s="17">
        <f t="shared" si="102"/>
        <v>0</v>
      </c>
      <c r="L245" s="19" t="s">
        <v>834</v>
      </c>
      <c r="N245" s="28"/>
      <c r="O245" s="83"/>
    </row>
    <row r="246" spans="1:15" ht="18.600000000000001" customHeight="1" x14ac:dyDescent="0.5">
      <c r="A246" s="974"/>
      <c r="B246" s="95" t="s">
        <v>820</v>
      </c>
      <c r="C246" s="992" t="s">
        <v>817</v>
      </c>
      <c r="D246" s="557"/>
      <c r="E246" s="855"/>
      <c r="F246" s="602" t="s">
        <v>334</v>
      </c>
      <c r="G246" s="17"/>
      <c r="H246" s="17">
        <f t="shared" si="103"/>
        <v>0</v>
      </c>
      <c r="I246" s="17"/>
      <c r="J246" s="17">
        <f t="shared" si="104"/>
        <v>0</v>
      </c>
      <c r="K246" s="17">
        <f t="shared" si="102"/>
        <v>0</v>
      </c>
      <c r="L246" s="19" t="s">
        <v>834</v>
      </c>
      <c r="N246" s="28"/>
      <c r="O246" s="83"/>
    </row>
    <row r="247" spans="1:15" ht="18.600000000000001" customHeight="1" x14ac:dyDescent="0.5">
      <c r="A247" s="974"/>
      <c r="B247" s="95" t="s">
        <v>820</v>
      </c>
      <c r="C247" s="992" t="s">
        <v>818</v>
      </c>
      <c r="D247" s="557"/>
      <c r="E247" s="855"/>
      <c r="F247" s="602" t="s">
        <v>334</v>
      </c>
      <c r="G247" s="17"/>
      <c r="H247" s="17">
        <f t="shared" si="103"/>
        <v>0</v>
      </c>
      <c r="I247" s="17"/>
      <c r="J247" s="17">
        <f t="shared" si="104"/>
        <v>0</v>
      </c>
      <c r="K247" s="17">
        <f t="shared" si="102"/>
        <v>0</v>
      </c>
      <c r="L247" s="19" t="s">
        <v>834</v>
      </c>
      <c r="N247" s="28"/>
      <c r="O247" s="83"/>
    </row>
    <row r="248" spans="1:15" ht="18.600000000000001" customHeight="1" x14ac:dyDescent="0.5">
      <c r="A248" s="974"/>
      <c r="B248" s="95" t="s">
        <v>820</v>
      </c>
      <c r="C248" s="992" t="s">
        <v>819</v>
      </c>
      <c r="D248" s="557"/>
      <c r="E248" s="855"/>
      <c r="F248" s="602" t="s">
        <v>334</v>
      </c>
      <c r="G248" s="17"/>
      <c r="H248" s="17">
        <f t="shared" si="103"/>
        <v>0</v>
      </c>
      <c r="I248" s="17"/>
      <c r="J248" s="17">
        <f t="shared" si="104"/>
        <v>0</v>
      </c>
      <c r="K248" s="17">
        <f t="shared" si="102"/>
        <v>0</v>
      </c>
      <c r="L248" s="19" t="s">
        <v>834</v>
      </c>
      <c r="N248" s="28"/>
      <c r="O248" s="83"/>
    </row>
    <row r="249" spans="1:15" ht="18.600000000000001" customHeight="1" x14ac:dyDescent="0.5">
      <c r="A249" s="974"/>
      <c r="B249" s="95" t="s">
        <v>820</v>
      </c>
      <c r="C249" s="992" t="s">
        <v>821</v>
      </c>
      <c r="D249" s="557"/>
      <c r="E249" s="855"/>
      <c r="F249" s="602" t="s">
        <v>334</v>
      </c>
      <c r="G249" s="17"/>
      <c r="H249" s="17">
        <f t="shared" si="103"/>
        <v>0</v>
      </c>
      <c r="I249" s="17"/>
      <c r="J249" s="17">
        <f t="shared" si="104"/>
        <v>0</v>
      </c>
      <c r="K249" s="17">
        <f t="shared" si="102"/>
        <v>0</v>
      </c>
      <c r="L249" s="19" t="s">
        <v>834</v>
      </c>
      <c r="N249" s="28"/>
      <c r="O249" s="83"/>
    </row>
    <row r="250" spans="1:15" ht="18.600000000000001" customHeight="1" x14ac:dyDescent="0.5">
      <c r="A250" s="974"/>
      <c r="B250" s="95" t="s">
        <v>820</v>
      </c>
      <c r="C250" s="992" t="s">
        <v>831</v>
      </c>
      <c r="D250" s="557"/>
      <c r="E250" s="855"/>
      <c r="F250" s="602" t="s">
        <v>334</v>
      </c>
      <c r="G250" s="17"/>
      <c r="H250" s="17">
        <f t="shared" si="103"/>
        <v>0</v>
      </c>
      <c r="I250" s="17"/>
      <c r="J250" s="17">
        <f t="shared" si="104"/>
        <v>0</v>
      </c>
      <c r="K250" s="17">
        <f t="shared" si="102"/>
        <v>0</v>
      </c>
      <c r="L250" s="19" t="s">
        <v>834</v>
      </c>
      <c r="N250" s="28"/>
      <c r="O250" s="83"/>
    </row>
    <row r="251" spans="1:15" ht="18.600000000000001" customHeight="1" x14ac:dyDescent="0.5">
      <c r="A251" s="974"/>
      <c r="B251" s="95" t="s">
        <v>820</v>
      </c>
      <c r="C251" s="992" t="s">
        <v>822</v>
      </c>
      <c r="D251" s="106"/>
      <c r="E251" s="855"/>
      <c r="F251" s="602" t="s">
        <v>334</v>
      </c>
      <c r="G251" s="17"/>
      <c r="H251" s="17">
        <f t="shared" si="103"/>
        <v>0</v>
      </c>
      <c r="I251" s="17"/>
      <c r="J251" s="17">
        <f t="shared" si="104"/>
        <v>0</v>
      </c>
      <c r="K251" s="17">
        <f t="shared" si="102"/>
        <v>0</v>
      </c>
      <c r="L251" s="19" t="s">
        <v>834</v>
      </c>
    </row>
    <row r="252" spans="1:15" ht="18.600000000000001" customHeight="1" x14ac:dyDescent="0.5">
      <c r="A252" s="974"/>
      <c r="B252" s="95" t="s">
        <v>820</v>
      </c>
      <c r="C252" s="992" t="s">
        <v>823</v>
      </c>
      <c r="D252" s="557"/>
      <c r="E252" s="855"/>
      <c r="F252" s="602" t="s">
        <v>334</v>
      </c>
      <c r="G252" s="17"/>
      <c r="H252" s="17">
        <f t="shared" si="103"/>
        <v>0</v>
      </c>
      <c r="I252" s="17"/>
      <c r="J252" s="17">
        <f t="shared" si="104"/>
        <v>0</v>
      </c>
      <c r="K252" s="17">
        <f t="shared" si="102"/>
        <v>0</v>
      </c>
      <c r="L252" s="19" t="s">
        <v>834</v>
      </c>
    </row>
    <row r="253" spans="1:15" ht="18.600000000000001" customHeight="1" x14ac:dyDescent="0.5">
      <c r="A253" s="974"/>
      <c r="B253" s="95" t="s">
        <v>820</v>
      </c>
      <c r="C253" s="992" t="s">
        <v>824</v>
      </c>
      <c r="D253" s="557"/>
      <c r="E253" s="855"/>
      <c r="F253" s="602" t="s">
        <v>334</v>
      </c>
      <c r="G253" s="17"/>
      <c r="H253" s="17">
        <f t="shared" si="103"/>
        <v>0</v>
      </c>
      <c r="I253" s="17"/>
      <c r="J253" s="17">
        <f t="shared" si="104"/>
        <v>0</v>
      </c>
      <c r="K253" s="17">
        <f t="shared" si="102"/>
        <v>0</v>
      </c>
      <c r="L253" s="19" t="s">
        <v>834</v>
      </c>
    </row>
    <row r="254" spans="1:15" ht="18.600000000000001" customHeight="1" x14ac:dyDescent="0.5">
      <c r="A254" s="974"/>
      <c r="B254" s="95" t="s">
        <v>820</v>
      </c>
      <c r="C254" s="992" t="s">
        <v>825</v>
      </c>
      <c r="D254" s="557"/>
      <c r="E254" s="855"/>
      <c r="F254" s="602" t="s">
        <v>334</v>
      </c>
      <c r="G254" s="17"/>
      <c r="H254" s="17">
        <f t="shared" si="103"/>
        <v>0</v>
      </c>
      <c r="I254" s="17"/>
      <c r="J254" s="17">
        <f t="shared" si="104"/>
        <v>0</v>
      </c>
      <c r="K254" s="17">
        <f t="shared" si="102"/>
        <v>0</v>
      </c>
      <c r="L254" s="19" t="s">
        <v>834</v>
      </c>
    </row>
    <row r="255" spans="1:15" ht="18.600000000000001" customHeight="1" x14ac:dyDescent="0.5">
      <c r="A255" s="974"/>
      <c r="B255" s="95" t="s">
        <v>820</v>
      </c>
      <c r="C255" s="992" t="s">
        <v>826</v>
      </c>
      <c r="D255" s="557"/>
      <c r="E255" s="855"/>
      <c r="F255" s="602" t="s">
        <v>334</v>
      </c>
      <c r="G255" s="17"/>
      <c r="H255" s="17">
        <f t="shared" si="103"/>
        <v>0</v>
      </c>
      <c r="I255" s="17"/>
      <c r="J255" s="17">
        <f t="shared" si="104"/>
        <v>0</v>
      </c>
      <c r="K255" s="17">
        <f t="shared" si="102"/>
        <v>0</v>
      </c>
      <c r="L255" s="19" t="s">
        <v>834</v>
      </c>
    </row>
    <row r="256" spans="1:15" ht="18.600000000000001" customHeight="1" x14ac:dyDescent="0.5">
      <c r="A256" s="974"/>
      <c r="B256" s="95" t="s">
        <v>820</v>
      </c>
      <c r="C256" s="992" t="s">
        <v>832</v>
      </c>
      <c r="D256" s="557"/>
      <c r="E256" s="855"/>
      <c r="F256" s="602" t="s">
        <v>334</v>
      </c>
      <c r="G256" s="17"/>
      <c r="H256" s="17">
        <f t="shared" si="103"/>
        <v>0</v>
      </c>
      <c r="I256" s="17"/>
      <c r="J256" s="17">
        <f t="shared" si="104"/>
        <v>0</v>
      </c>
      <c r="K256" s="17">
        <f t="shared" si="102"/>
        <v>0</v>
      </c>
      <c r="L256" s="19" t="s">
        <v>834</v>
      </c>
    </row>
    <row r="257" spans="1:15" ht="18.600000000000001" customHeight="1" x14ac:dyDescent="0.5">
      <c r="A257" s="974"/>
      <c r="B257" s="95" t="s">
        <v>820</v>
      </c>
      <c r="C257" s="992" t="s">
        <v>827</v>
      </c>
      <c r="D257" s="557"/>
      <c r="E257" s="855"/>
      <c r="F257" s="602" t="s">
        <v>334</v>
      </c>
      <c r="G257" s="17"/>
      <c r="H257" s="17">
        <f t="shared" si="103"/>
        <v>0</v>
      </c>
      <c r="I257" s="17"/>
      <c r="J257" s="17">
        <f t="shared" si="104"/>
        <v>0</v>
      </c>
      <c r="K257" s="17">
        <f t="shared" si="102"/>
        <v>0</v>
      </c>
      <c r="L257" s="19" t="s">
        <v>834</v>
      </c>
    </row>
    <row r="258" spans="1:15" ht="18.600000000000001" customHeight="1" x14ac:dyDescent="0.5">
      <c r="A258" s="974"/>
      <c r="B258" s="95" t="s">
        <v>820</v>
      </c>
      <c r="C258" s="992" t="s">
        <v>828</v>
      </c>
      <c r="D258" s="557"/>
      <c r="E258" s="855"/>
      <c r="F258" s="602" t="s">
        <v>334</v>
      </c>
      <c r="G258" s="17"/>
      <c r="H258" s="17">
        <f t="shared" si="103"/>
        <v>0</v>
      </c>
      <c r="I258" s="17"/>
      <c r="J258" s="17">
        <f t="shared" si="104"/>
        <v>0</v>
      </c>
      <c r="K258" s="17">
        <f t="shared" si="102"/>
        <v>0</v>
      </c>
      <c r="L258" s="19" t="s">
        <v>834</v>
      </c>
    </row>
    <row r="259" spans="1:15" ht="18.600000000000001" customHeight="1" x14ac:dyDescent="0.5">
      <c r="A259" s="974"/>
      <c r="B259" s="95" t="s">
        <v>820</v>
      </c>
      <c r="C259" s="558" t="s">
        <v>829</v>
      </c>
      <c r="D259" s="106"/>
      <c r="E259" s="855"/>
      <c r="F259" s="602" t="s">
        <v>334</v>
      </c>
      <c r="G259" s="17"/>
      <c r="H259" s="17">
        <f t="shared" si="103"/>
        <v>0</v>
      </c>
      <c r="I259" s="17"/>
      <c r="J259" s="17">
        <f t="shared" si="104"/>
        <v>0</v>
      </c>
      <c r="K259" s="17">
        <f t="shared" si="102"/>
        <v>0</v>
      </c>
      <c r="L259" s="19" t="s">
        <v>834</v>
      </c>
    </row>
    <row r="260" spans="1:15" ht="18.600000000000001" customHeight="1" x14ac:dyDescent="0.5">
      <c r="A260" s="981"/>
      <c r="B260" s="1124" t="s">
        <v>418</v>
      </c>
      <c r="C260" s="1124"/>
      <c r="D260" s="1124"/>
      <c r="E260" s="24"/>
      <c r="F260" s="993"/>
      <c r="G260" s="24"/>
      <c r="H260" s="24"/>
      <c r="I260" s="24"/>
      <c r="J260" s="24"/>
      <c r="K260" s="24">
        <f>SUM(K201:K259)</f>
        <v>0</v>
      </c>
      <c r="L260" s="867"/>
      <c r="N260" s="24"/>
      <c r="O260" s="24"/>
    </row>
    <row r="261" spans="1:15" ht="18.600000000000001" customHeight="1" x14ac:dyDescent="0.5">
      <c r="A261" s="982" t="s">
        <v>475</v>
      </c>
      <c r="B261" s="111" t="s">
        <v>372</v>
      </c>
      <c r="C261" s="112"/>
      <c r="D261" s="110"/>
      <c r="E261" s="113"/>
      <c r="F261" s="114"/>
      <c r="G261" s="113"/>
      <c r="H261" s="113"/>
      <c r="I261" s="113"/>
      <c r="J261" s="113"/>
      <c r="K261" s="115"/>
      <c r="L261" s="112"/>
    </row>
    <row r="262" spans="1:15" ht="18.600000000000001" customHeight="1" x14ac:dyDescent="0.5">
      <c r="A262" s="982"/>
      <c r="B262" s="102" t="s">
        <v>476</v>
      </c>
      <c r="C262" s="116"/>
      <c r="D262" s="116"/>
      <c r="E262" s="113"/>
      <c r="F262" s="114"/>
      <c r="G262" s="113"/>
      <c r="H262" s="113"/>
      <c r="I262" s="113"/>
      <c r="J262" s="113"/>
      <c r="K262" s="115"/>
      <c r="L262" s="112"/>
    </row>
    <row r="263" spans="1:15" ht="18.600000000000001" customHeight="1" x14ac:dyDescent="0.5">
      <c r="A263" s="982">
        <v>7.1</v>
      </c>
      <c r="B263" s="1120" t="s">
        <v>835</v>
      </c>
      <c r="C263" s="1121"/>
      <c r="D263" s="1122"/>
      <c r="E263" s="113"/>
      <c r="F263" s="114" t="s">
        <v>50</v>
      </c>
      <c r="G263" s="113"/>
      <c r="H263" s="113">
        <f>E263*G263</f>
        <v>0</v>
      </c>
      <c r="I263" s="113"/>
      <c r="J263" s="113"/>
      <c r="K263" s="115">
        <f>H263+J263</f>
        <v>0</v>
      </c>
      <c r="L263" s="19" t="s">
        <v>834</v>
      </c>
    </row>
    <row r="264" spans="1:15" ht="21" customHeight="1" x14ac:dyDescent="0.5">
      <c r="A264" s="982">
        <v>7.2</v>
      </c>
      <c r="B264" s="1120" t="s">
        <v>836</v>
      </c>
      <c r="C264" s="1121"/>
      <c r="D264" s="1122"/>
      <c r="E264" s="113"/>
      <c r="F264" s="114" t="s">
        <v>50</v>
      </c>
      <c r="G264" s="113"/>
      <c r="H264" s="113">
        <f>E264*G264</f>
        <v>0</v>
      </c>
      <c r="I264" s="113"/>
      <c r="J264" s="113"/>
      <c r="K264" s="115">
        <f>H264+J264</f>
        <v>0</v>
      </c>
      <c r="L264" s="19" t="s">
        <v>834</v>
      </c>
    </row>
    <row r="265" spans="1:15" ht="18.600000000000001" customHeight="1" x14ac:dyDescent="0.5">
      <c r="A265" s="982">
        <v>7.3</v>
      </c>
      <c r="B265" s="1120" t="s">
        <v>837</v>
      </c>
      <c r="C265" s="1121"/>
      <c r="D265" s="1122"/>
      <c r="E265" s="113"/>
      <c r="F265" s="114" t="s">
        <v>50</v>
      </c>
      <c r="G265" s="113"/>
      <c r="H265" s="113">
        <f>E265*G265</f>
        <v>0</v>
      </c>
      <c r="I265" s="113"/>
      <c r="J265" s="113"/>
      <c r="K265" s="115">
        <f>H265+J265</f>
        <v>0</v>
      </c>
      <c r="L265" s="19" t="s">
        <v>834</v>
      </c>
    </row>
    <row r="266" spans="1:15" ht="18.600000000000001" customHeight="1" x14ac:dyDescent="0.5">
      <c r="A266" s="982">
        <v>7.4</v>
      </c>
      <c r="B266" s="1120" t="s">
        <v>838</v>
      </c>
      <c r="C266" s="1121"/>
      <c r="D266" s="1122"/>
      <c r="E266" s="113"/>
      <c r="F266" s="114" t="s">
        <v>50</v>
      </c>
      <c r="G266" s="113"/>
      <c r="H266" s="113">
        <f>E266*G266</f>
        <v>0</v>
      </c>
      <c r="I266" s="113"/>
      <c r="J266" s="113"/>
      <c r="K266" s="115">
        <f>H266+J266</f>
        <v>0</v>
      </c>
      <c r="L266" s="19" t="s">
        <v>834</v>
      </c>
    </row>
    <row r="267" spans="1:15" ht="18.600000000000001" customHeight="1" x14ac:dyDescent="0.5">
      <c r="A267" s="982">
        <v>7.5</v>
      </c>
      <c r="B267" s="1120" t="s">
        <v>839</v>
      </c>
      <c r="C267" s="1121"/>
      <c r="D267" s="1122"/>
      <c r="E267" s="113"/>
      <c r="F267" s="114" t="s">
        <v>50</v>
      </c>
      <c r="G267" s="113"/>
      <c r="H267" s="113">
        <f t="shared" ref="H267:H271" si="105">E267*G267</f>
        <v>0</v>
      </c>
      <c r="I267" s="113"/>
      <c r="J267" s="113"/>
      <c r="K267" s="115">
        <f t="shared" ref="K267:K270" si="106">H267+J267</f>
        <v>0</v>
      </c>
      <c r="L267" s="19" t="s">
        <v>834</v>
      </c>
    </row>
    <row r="268" spans="1:15" ht="18.600000000000001" customHeight="1" x14ac:dyDescent="0.5">
      <c r="A268" s="982">
        <v>7.6</v>
      </c>
      <c r="B268" s="1120" t="s">
        <v>843</v>
      </c>
      <c r="C268" s="1121"/>
      <c r="D268" s="1122"/>
      <c r="E268" s="113"/>
      <c r="F268" s="114" t="s">
        <v>50</v>
      </c>
      <c r="G268" s="113"/>
      <c r="H268" s="113">
        <f t="shared" si="105"/>
        <v>0</v>
      </c>
      <c r="I268" s="113"/>
      <c r="J268" s="113"/>
      <c r="K268" s="115">
        <f t="shared" si="106"/>
        <v>0</v>
      </c>
      <c r="L268" s="19" t="s">
        <v>834</v>
      </c>
    </row>
    <row r="269" spans="1:15" ht="18.600000000000001" customHeight="1" x14ac:dyDescent="0.5">
      <c r="A269" s="982">
        <v>7.7</v>
      </c>
      <c r="B269" s="1120" t="s">
        <v>841</v>
      </c>
      <c r="C269" s="1121"/>
      <c r="D269" s="1122"/>
      <c r="E269" s="113"/>
      <c r="F269" s="114" t="s">
        <v>50</v>
      </c>
      <c r="G269" s="113"/>
      <c r="H269" s="113">
        <f t="shared" si="105"/>
        <v>0</v>
      </c>
      <c r="I269" s="113"/>
      <c r="J269" s="113"/>
      <c r="K269" s="115">
        <f t="shared" si="106"/>
        <v>0</v>
      </c>
      <c r="L269" s="19" t="s">
        <v>834</v>
      </c>
    </row>
    <row r="270" spans="1:15" ht="18.600000000000001" customHeight="1" x14ac:dyDescent="0.5">
      <c r="A270" s="982">
        <v>7.8</v>
      </c>
      <c r="B270" s="1120" t="s">
        <v>840</v>
      </c>
      <c r="C270" s="1121"/>
      <c r="D270" s="1122"/>
      <c r="E270" s="113"/>
      <c r="F270" s="114" t="s">
        <v>50</v>
      </c>
      <c r="G270" s="113"/>
      <c r="H270" s="113">
        <f t="shared" si="105"/>
        <v>0</v>
      </c>
      <c r="I270" s="113"/>
      <c r="J270" s="113"/>
      <c r="K270" s="115">
        <f t="shared" si="106"/>
        <v>0</v>
      </c>
      <c r="L270" s="19" t="s">
        <v>834</v>
      </c>
    </row>
    <row r="271" spans="1:15" ht="18.600000000000001" customHeight="1" x14ac:dyDescent="0.5">
      <c r="A271" s="982">
        <v>7.9</v>
      </c>
      <c r="B271" s="1120" t="s">
        <v>842</v>
      </c>
      <c r="C271" s="1121"/>
      <c r="D271" s="1122"/>
      <c r="E271" s="113"/>
      <c r="F271" s="114" t="s">
        <v>50</v>
      </c>
      <c r="G271" s="113"/>
      <c r="H271" s="113">
        <f t="shared" si="105"/>
        <v>0</v>
      </c>
      <c r="I271" s="113"/>
      <c r="J271" s="113"/>
      <c r="K271" s="115">
        <f>H271+J271</f>
        <v>0</v>
      </c>
      <c r="L271" s="19" t="s">
        <v>834</v>
      </c>
    </row>
    <row r="272" spans="1:15" ht="18.600000000000001" customHeight="1" x14ac:dyDescent="0.45">
      <c r="A272" s="971">
        <v>7.1</v>
      </c>
      <c r="B272" s="987" t="s">
        <v>1177</v>
      </c>
      <c r="C272" s="55"/>
      <c r="D272" s="988"/>
      <c r="E272" s="1047"/>
      <c r="F272" s="114" t="s">
        <v>50</v>
      </c>
      <c r="G272" s="1048"/>
      <c r="H272" s="185">
        <f>E272*G272</f>
        <v>0</v>
      </c>
      <c r="I272" s="1048"/>
      <c r="J272" s="185">
        <f>E272*I272</f>
        <v>0</v>
      </c>
      <c r="K272" s="185">
        <f>H272+J272</f>
        <v>0</v>
      </c>
      <c r="L272" s="16"/>
      <c r="N272" s="990"/>
    </row>
    <row r="273" spans="1:14" ht="18.600000000000001" customHeight="1" x14ac:dyDescent="0.45">
      <c r="A273" s="971"/>
      <c r="B273" s="987" t="s">
        <v>1174</v>
      </c>
      <c r="C273" s="55"/>
      <c r="D273" s="988"/>
      <c r="E273" s="1049"/>
      <c r="F273" s="114"/>
      <c r="G273" s="1050"/>
      <c r="H273" s="1051"/>
      <c r="I273" s="1050"/>
      <c r="J273" s="1051"/>
      <c r="K273" s="185"/>
      <c r="L273" s="989"/>
      <c r="N273" s="990"/>
    </row>
    <row r="274" spans="1:14" ht="18.600000000000001" customHeight="1" x14ac:dyDescent="0.45">
      <c r="A274" s="971">
        <v>7.11</v>
      </c>
      <c r="B274" s="987" t="s">
        <v>1176</v>
      </c>
      <c r="C274" s="55"/>
      <c r="D274" s="988"/>
      <c r="E274" s="1047"/>
      <c r="F274" s="114" t="s">
        <v>50</v>
      </c>
      <c r="G274" s="1048"/>
      <c r="H274" s="185">
        <f>E274*G274</f>
        <v>0</v>
      </c>
      <c r="I274" s="1048"/>
      <c r="J274" s="185">
        <f>E274*I274</f>
        <v>0</v>
      </c>
      <c r="K274" s="185">
        <f>H274+J274</f>
        <v>0</v>
      </c>
      <c r="L274" s="16"/>
    </row>
    <row r="275" spans="1:14" ht="18.600000000000001" customHeight="1" x14ac:dyDescent="0.45">
      <c r="A275" s="971"/>
      <c r="B275" s="987" t="s">
        <v>1178</v>
      </c>
      <c r="C275" s="55"/>
      <c r="D275" s="988"/>
      <c r="E275" s="1049"/>
      <c r="F275" s="114"/>
      <c r="G275" s="1052"/>
      <c r="H275" s="1053"/>
      <c r="I275" s="1052"/>
      <c r="J275" s="1053"/>
      <c r="K275" s="1054"/>
      <c r="L275" s="989"/>
    </row>
    <row r="276" spans="1:14" ht="18.600000000000001" customHeight="1" x14ac:dyDescent="0.45">
      <c r="A276" s="983"/>
      <c r="B276" s="1120"/>
      <c r="C276" s="1121"/>
      <c r="D276" s="1122"/>
      <c r="E276" s="113"/>
      <c r="F276" s="114"/>
      <c r="G276" s="113"/>
      <c r="H276" s="113"/>
      <c r="I276" s="113"/>
      <c r="J276" s="113"/>
      <c r="K276" s="1054"/>
      <c r="L276" s="112"/>
    </row>
    <row r="277" spans="1:14" ht="18.600000000000001" customHeight="1" x14ac:dyDescent="0.5">
      <c r="A277" s="981"/>
      <c r="B277" s="1124" t="s">
        <v>375</v>
      </c>
      <c r="C277" s="1124"/>
      <c r="D277" s="1124"/>
      <c r="E277" s="24"/>
      <c r="F277" s="993"/>
      <c r="G277" s="24"/>
      <c r="H277" s="24"/>
      <c r="I277" s="24"/>
      <c r="J277" s="24"/>
      <c r="K277" s="24">
        <f>SUM(K263:K276)</f>
        <v>0</v>
      </c>
      <c r="L277" s="867"/>
    </row>
    <row r="278" spans="1:14" ht="18.600000000000001" customHeight="1" x14ac:dyDescent="0.5">
      <c r="A278" s="984"/>
      <c r="B278" s="325"/>
      <c r="C278" s="326"/>
      <c r="D278" s="326"/>
      <c r="E278" s="31"/>
      <c r="F278" s="30"/>
      <c r="G278" s="31"/>
      <c r="H278" s="31"/>
      <c r="I278" s="31"/>
      <c r="J278" s="31"/>
      <c r="K278" s="31"/>
      <c r="L278" s="30"/>
    </row>
    <row r="279" spans="1:14" ht="18.600000000000001" customHeight="1" x14ac:dyDescent="0.5">
      <c r="A279" s="980" t="s">
        <v>328</v>
      </c>
      <c r="B279" s="102" t="s">
        <v>331</v>
      </c>
      <c r="C279" s="117"/>
      <c r="D279" s="118"/>
      <c r="E279" s="26"/>
      <c r="F279" s="27"/>
      <c r="G279" s="26"/>
      <c r="H279" s="26"/>
      <c r="I279" s="26"/>
      <c r="J279" s="26"/>
      <c r="K279" s="26"/>
      <c r="L279" s="27"/>
    </row>
    <row r="280" spans="1:14" ht="18.600000000000001" customHeight="1" x14ac:dyDescent="0.5">
      <c r="A280" s="975" t="s">
        <v>376</v>
      </c>
      <c r="B280" s="95" t="s">
        <v>377</v>
      </c>
      <c r="C280" s="23"/>
      <c r="D280" s="94"/>
      <c r="E280" s="17"/>
      <c r="F280" s="19" t="s">
        <v>50</v>
      </c>
      <c r="G280" s="17"/>
      <c r="H280" s="17">
        <f>E280*G280</f>
        <v>0</v>
      </c>
      <c r="I280" s="17"/>
      <c r="J280" s="17">
        <f t="shared" ref="J280" si="107">E280*I280</f>
        <v>0</v>
      </c>
      <c r="K280" s="17">
        <f>H280+J280</f>
        <v>0</v>
      </c>
      <c r="L280" s="19"/>
    </row>
    <row r="281" spans="1:14" ht="18.600000000000001" customHeight="1" x14ac:dyDescent="0.5">
      <c r="A281" s="975" t="s">
        <v>378</v>
      </c>
      <c r="B281" s="95" t="s">
        <v>379</v>
      </c>
      <c r="C281" s="23"/>
      <c r="D281" s="94"/>
      <c r="E281" s="17"/>
      <c r="F281" s="19" t="s">
        <v>334</v>
      </c>
      <c r="G281" s="17"/>
      <c r="H281" s="17">
        <f>E281*G281</f>
        <v>0</v>
      </c>
      <c r="I281" s="17"/>
      <c r="J281" s="17">
        <f t="shared" ref="J281" si="108">SUM(E281*I281)</f>
        <v>0</v>
      </c>
      <c r="K281" s="17">
        <f t="shared" ref="K281" si="109">H281+J281</f>
        <v>0</v>
      </c>
      <c r="L281" s="19" t="s">
        <v>834</v>
      </c>
    </row>
    <row r="282" spans="1:14" ht="18.600000000000001" customHeight="1" x14ac:dyDescent="0.5">
      <c r="A282" s="975" t="s">
        <v>380</v>
      </c>
      <c r="B282" s="1120" t="s">
        <v>381</v>
      </c>
      <c r="C282" s="1121"/>
      <c r="D282" s="1122"/>
      <c r="E282" s="17"/>
      <c r="F282" s="19" t="s">
        <v>50</v>
      </c>
      <c r="G282" s="17"/>
      <c r="H282" s="17">
        <f t="shared" ref="H282:H283" si="110">E282*G282</f>
        <v>0</v>
      </c>
      <c r="I282" s="17"/>
      <c r="J282" s="17">
        <f t="shared" ref="J282:J283" si="111">E282*I282</f>
        <v>0</v>
      </c>
      <c r="K282" s="17">
        <f>H282+J282</f>
        <v>0</v>
      </c>
      <c r="L282" s="19"/>
    </row>
    <row r="283" spans="1:14" ht="18.600000000000001" customHeight="1" x14ac:dyDescent="0.5">
      <c r="A283" s="975"/>
      <c r="B283" s="1120" t="s">
        <v>1140</v>
      </c>
      <c r="C283" s="1121"/>
      <c r="D283" s="1122"/>
      <c r="E283" s="17"/>
      <c r="F283" s="19" t="s">
        <v>334</v>
      </c>
      <c r="G283" s="17"/>
      <c r="H283" s="17">
        <f t="shared" si="110"/>
        <v>0</v>
      </c>
      <c r="I283" s="17"/>
      <c r="J283" s="17">
        <f t="shared" si="111"/>
        <v>0</v>
      </c>
      <c r="K283" s="17">
        <f t="shared" ref="K283" si="112">H283+J283</f>
        <v>0</v>
      </c>
      <c r="L283" s="19"/>
    </row>
    <row r="284" spans="1:14" ht="18.600000000000001" customHeight="1" x14ac:dyDescent="0.5">
      <c r="A284" s="975">
        <v>7.4</v>
      </c>
      <c r="B284" s="1120" t="s">
        <v>1139</v>
      </c>
      <c r="C284" s="1121"/>
      <c r="D284" s="1122"/>
      <c r="E284" s="17"/>
      <c r="F284" s="19" t="s">
        <v>50</v>
      </c>
      <c r="G284" s="17"/>
      <c r="H284" s="17">
        <f t="shared" ref="H284" si="113">E284*G284</f>
        <v>0</v>
      </c>
      <c r="I284" s="17"/>
      <c r="J284" s="17">
        <f t="shared" ref="J284" si="114">SUM(E284*I284)</f>
        <v>0</v>
      </c>
      <c r="K284" s="17">
        <f t="shared" ref="K284" si="115">H284+J284</f>
        <v>0</v>
      </c>
      <c r="L284" s="19" t="s">
        <v>834</v>
      </c>
    </row>
    <row r="285" spans="1:14" ht="18.600000000000001" customHeight="1" x14ac:dyDescent="0.5">
      <c r="A285" s="975">
        <v>7.5</v>
      </c>
      <c r="B285" s="1120" t="s">
        <v>1141</v>
      </c>
      <c r="C285" s="1121"/>
      <c r="D285" s="1122"/>
      <c r="E285" s="17"/>
      <c r="F285" s="19" t="s">
        <v>50</v>
      </c>
      <c r="G285" s="17"/>
      <c r="H285" s="17">
        <f t="shared" ref="H285" si="116">E285*G285</f>
        <v>0</v>
      </c>
      <c r="I285" s="17"/>
      <c r="J285" s="17">
        <f t="shared" ref="J285" si="117">SUM(E285*I285)</f>
        <v>0</v>
      </c>
      <c r="K285" s="17">
        <f t="shared" ref="K285" si="118">H285+J285</f>
        <v>0</v>
      </c>
      <c r="L285" s="19" t="s">
        <v>834</v>
      </c>
    </row>
    <row r="286" spans="1:14" ht="18.600000000000001" customHeight="1" x14ac:dyDescent="0.5">
      <c r="A286" s="975">
        <v>7.6</v>
      </c>
      <c r="B286" s="1120" t="s">
        <v>1142</v>
      </c>
      <c r="C286" s="1121"/>
      <c r="D286" s="1122"/>
      <c r="E286" s="17"/>
      <c r="F286" s="19" t="s">
        <v>50</v>
      </c>
      <c r="G286" s="17"/>
      <c r="H286" s="17">
        <f t="shared" ref="H286" si="119">E286*G286</f>
        <v>0</v>
      </c>
      <c r="I286" s="17"/>
      <c r="J286" s="17">
        <f t="shared" ref="J286" si="120">SUM(E286*I286)</f>
        <v>0</v>
      </c>
      <c r="K286" s="17">
        <f t="shared" ref="K286" si="121">H286+J286</f>
        <v>0</v>
      </c>
      <c r="L286" s="19"/>
    </row>
    <row r="287" spans="1:14" ht="18.600000000000001" customHeight="1" x14ac:dyDescent="0.5">
      <c r="A287" s="974">
        <v>7.7</v>
      </c>
      <c r="B287" s="1120" t="s">
        <v>1172</v>
      </c>
      <c r="C287" s="1121"/>
      <c r="D287" s="1122"/>
      <c r="E287" s="17"/>
      <c r="F287" s="19" t="s">
        <v>50</v>
      </c>
      <c r="G287" s="17"/>
      <c r="H287" s="17">
        <f t="shared" ref="H287" si="122">E287*G287</f>
        <v>0</v>
      </c>
      <c r="I287" s="17"/>
      <c r="J287" s="17">
        <f t="shared" ref="J287" si="123">SUM(E287*I287)</f>
        <v>0</v>
      </c>
      <c r="K287" s="17">
        <f t="shared" ref="K287" si="124">H287+J287</f>
        <v>0</v>
      </c>
      <c r="L287" s="19"/>
    </row>
    <row r="288" spans="1:14" ht="18.600000000000001" customHeight="1" x14ac:dyDescent="0.5">
      <c r="A288" s="974"/>
      <c r="B288" s="1123" t="s">
        <v>1173</v>
      </c>
      <c r="C288" s="1121"/>
      <c r="D288" s="1122"/>
      <c r="E288" s="17"/>
      <c r="F288" s="19"/>
      <c r="G288" s="17"/>
      <c r="H288" s="17"/>
      <c r="I288" s="17"/>
      <c r="J288" s="17"/>
      <c r="K288" s="17"/>
      <c r="L288" s="19"/>
    </row>
    <row r="289" spans="1:12" ht="18.600000000000001" customHeight="1" x14ac:dyDescent="0.5">
      <c r="A289" s="974"/>
      <c r="B289" s="1120"/>
      <c r="C289" s="1121"/>
      <c r="D289" s="1122"/>
      <c r="E289" s="17"/>
      <c r="F289" s="19"/>
      <c r="G289" s="17"/>
      <c r="H289" s="17"/>
      <c r="I289" s="17"/>
      <c r="J289" s="17"/>
      <c r="K289" s="17"/>
      <c r="L289" s="19"/>
    </row>
    <row r="290" spans="1:12" ht="18.600000000000001" customHeight="1" x14ac:dyDescent="0.5">
      <c r="A290" s="974"/>
      <c r="B290" s="1120"/>
      <c r="C290" s="1121"/>
      <c r="D290" s="1122"/>
      <c r="E290" s="17"/>
      <c r="F290" s="19"/>
      <c r="G290" s="17"/>
      <c r="H290" s="17"/>
      <c r="I290" s="17"/>
      <c r="J290" s="17"/>
      <c r="K290" s="17"/>
      <c r="L290" s="19"/>
    </row>
    <row r="291" spans="1:12" ht="18.600000000000001" customHeight="1" x14ac:dyDescent="0.5">
      <c r="A291" s="981"/>
      <c r="B291" s="1098" t="s">
        <v>382</v>
      </c>
      <c r="C291" s="1099"/>
      <c r="D291" s="1100"/>
      <c r="E291" s="24"/>
      <c r="F291" s="324"/>
      <c r="G291" s="24"/>
      <c r="H291" s="24"/>
      <c r="I291" s="24"/>
      <c r="J291" s="24"/>
      <c r="K291" s="24">
        <f>SUM(K280:K290)</f>
        <v>0</v>
      </c>
      <c r="L291" s="867"/>
    </row>
    <row r="292" spans="1:12" ht="18.600000000000001" customHeight="1" x14ac:dyDescent="0.5">
      <c r="A292" s="985"/>
      <c r="B292" s="119"/>
      <c r="C292" s="119"/>
      <c r="D292" s="119"/>
      <c r="E292" s="28"/>
      <c r="F292" s="29"/>
      <c r="G292" s="28"/>
      <c r="H292" s="28"/>
      <c r="I292" s="28"/>
      <c r="J292" s="28"/>
      <c r="K292" s="28"/>
      <c r="L292" s="29"/>
    </row>
    <row r="293" spans="1:12" ht="18.600000000000001" customHeight="1" x14ac:dyDescent="0.5">
      <c r="A293" s="976"/>
      <c r="B293" s="95"/>
      <c r="C293" s="1091"/>
      <c r="D293" s="1092"/>
      <c r="E293" s="864"/>
      <c r="F293" s="864"/>
      <c r="G293" s="864"/>
      <c r="H293" s="864"/>
      <c r="I293" s="864"/>
      <c r="J293" s="864"/>
      <c r="K293" s="864"/>
      <c r="L293" s="884"/>
    </row>
    <row r="294" spans="1:12" ht="18.600000000000001" customHeight="1" x14ac:dyDescent="0.5">
      <c r="A294" s="974"/>
      <c r="B294" s="1120"/>
      <c r="C294" s="1121"/>
      <c r="D294" s="1122"/>
      <c r="E294" s="17"/>
      <c r="F294" s="19"/>
      <c r="G294" s="17"/>
      <c r="H294" s="17"/>
      <c r="I294" s="17"/>
      <c r="J294" s="17"/>
      <c r="K294" s="17"/>
      <c r="L294" s="19"/>
    </row>
    <row r="295" spans="1:12" ht="18.600000000000001" customHeight="1" x14ac:dyDescent="0.5">
      <c r="A295" s="985"/>
      <c r="B295" s="119"/>
      <c r="C295" s="119"/>
      <c r="D295" s="119"/>
      <c r="E295" s="28"/>
      <c r="F295" s="29"/>
      <c r="G295" s="28"/>
      <c r="H295" s="28"/>
      <c r="I295" s="28"/>
      <c r="J295" s="28"/>
      <c r="K295" s="28"/>
      <c r="L295" s="29"/>
    </row>
    <row r="296" spans="1:12" ht="18.600000000000001" customHeight="1" x14ac:dyDescent="0.5">
      <c r="A296" s="985"/>
      <c r="B296" s="119"/>
      <c r="C296" s="119"/>
      <c r="D296" s="119"/>
      <c r="E296" s="28"/>
      <c r="F296" s="29"/>
      <c r="G296" s="28"/>
      <c r="H296" s="28"/>
      <c r="I296" s="28"/>
      <c r="J296" s="28"/>
      <c r="K296" s="28"/>
      <c r="L296" s="29"/>
    </row>
    <row r="297" spans="1:12" ht="18.600000000000001" customHeight="1" x14ac:dyDescent="0.5">
      <c r="A297" s="985"/>
      <c r="B297" s="119"/>
      <c r="C297" s="119"/>
      <c r="D297" s="119"/>
      <c r="E297" s="28"/>
      <c r="F297" s="29"/>
      <c r="G297" s="28"/>
      <c r="H297" s="28"/>
      <c r="I297" s="28"/>
      <c r="J297" s="28"/>
      <c r="K297" s="28"/>
      <c r="L297" s="29"/>
    </row>
    <row r="298" spans="1:12" ht="18.600000000000001" customHeight="1" x14ac:dyDescent="0.5">
      <c r="A298" s="985"/>
      <c r="B298" s="119"/>
      <c r="C298" s="119"/>
      <c r="D298" s="119"/>
      <c r="E298" s="28"/>
      <c r="F298" s="29"/>
      <c r="G298" s="28"/>
      <c r="H298" s="28"/>
      <c r="I298" s="28"/>
      <c r="J298" s="28"/>
      <c r="K298" s="28"/>
      <c r="L298" s="29"/>
    </row>
    <row r="299" spans="1:12" ht="18.600000000000001" customHeight="1" x14ac:dyDescent="0.5">
      <c r="A299" s="985"/>
      <c r="B299" s="119"/>
      <c r="C299" s="119"/>
      <c r="D299" s="119"/>
      <c r="E299" s="28"/>
      <c r="F299" s="29"/>
      <c r="G299" s="28"/>
      <c r="H299" s="28"/>
      <c r="I299" s="28"/>
      <c r="J299" s="28"/>
      <c r="K299" s="28"/>
      <c r="L299" s="29"/>
    </row>
    <row r="300" spans="1:12" ht="18.600000000000001" customHeight="1" x14ac:dyDescent="0.5">
      <c r="A300" s="985"/>
      <c r="B300" s="119"/>
      <c r="C300" s="119"/>
      <c r="D300" s="119"/>
      <c r="E300" s="28"/>
      <c r="F300" s="29"/>
      <c r="G300" s="28"/>
      <c r="H300" s="28"/>
      <c r="I300" s="28"/>
      <c r="J300" s="28"/>
      <c r="K300" s="28"/>
      <c r="L300" s="29"/>
    </row>
    <row r="301" spans="1:12" ht="18.600000000000001" customHeight="1" x14ac:dyDescent="0.5">
      <c r="A301" s="985"/>
      <c r="B301" s="119"/>
      <c r="C301" s="119"/>
      <c r="D301" s="119"/>
      <c r="E301" s="28"/>
      <c r="F301" s="29"/>
      <c r="G301" s="28"/>
      <c r="H301" s="28"/>
      <c r="I301" s="28"/>
      <c r="J301" s="28"/>
      <c r="K301" s="28"/>
      <c r="L301" s="29"/>
    </row>
    <row r="302" spans="1:12" ht="18.600000000000001" customHeight="1" x14ac:dyDescent="0.5">
      <c r="A302" s="985"/>
      <c r="B302" s="119"/>
      <c r="C302" s="119"/>
      <c r="D302" s="119"/>
      <c r="E302" s="28"/>
      <c r="F302" s="29"/>
      <c r="G302" s="28"/>
      <c r="H302" s="28"/>
      <c r="I302" s="28"/>
      <c r="J302" s="28"/>
      <c r="K302" s="28"/>
      <c r="L302" s="29"/>
    </row>
    <row r="303" spans="1:12" ht="18.600000000000001" customHeight="1" x14ac:dyDescent="0.5">
      <c r="A303" s="985"/>
      <c r="B303" s="119"/>
      <c r="C303" s="119"/>
      <c r="D303" s="119"/>
      <c r="E303" s="28"/>
      <c r="F303" s="29"/>
      <c r="G303" s="28"/>
      <c r="H303" s="28"/>
      <c r="I303" s="28"/>
      <c r="J303" s="28"/>
      <c r="K303" s="28"/>
      <c r="L303" s="29"/>
    </row>
    <row r="304" spans="1:12" ht="18.600000000000001" customHeight="1" x14ac:dyDescent="0.5">
      <c r="A304" s="985"/>
      <c r="B304" s="119"/>
      <c r="C304" s="119"/>
      <c r="D304" s="119"/>
      <c r="E304" s="28"/>
      <c r="F304" s="29"/>
      <c r="G304" s="28"/>
      <c r="H304" s="28"/>
      <c r="I304" s="28"/>
      <c r="J304" s="28"/>
      <c r="K304" s="28"/>
      <c r="L304" s="29"/>
    </row>
    <row r="305" spans="1:12" ht="18.600000000000001" customHeight="1" x14ac:dyDescent="0.5">
      <c r="A305" s="985"/>
      <c r="B305" s="119"/>
      <c r="C305" s="119"/>
      <c r="D305" s="119"/>
      <c r="E305" s="28"/>
      <c r="F305" s="29"/>
      <c r="G305" s="28"/>
      <c r="H305" s="28"/>
      <c r="I305" s="28"/>
      <c r="J305" s="28"/>
      <c r="K305" s="28"/>
      <c r="L305" s="29"/>
    </row>
    <row r="306" spans="1:12" ht="18.600000000000001" customHeight="1" x14ac:dyDescent="0.5">
      <c r="A306" s="985"/>
      <c r="B306" s="119"/>
      <c r="C306" s="119"/>
      <c r="D306" s="119"/>
      <c r="E306" s="28"/>
      <c r="F306" s="29"/>
      <c r="G306" s="28"/>
      <c r="H306" s="28"/>
      <c r="I306" s="28"/>
      <c r="J306" s="28"/>
      <c r="K306" s="28"/>
      <c r="L306" s="29"/>
    </row>
    <row r="307" spans="1:12" ht="18" customHeight="1" x14ac:dyDescent="0.5">
      <c r="A307" s="985"/>
      <c r="B307" s="119"/>
      <c r="C307" s="119"/>
      <c r="D307" s="119"/>
      <c r="E307" s="28"/>
      <c r="F307" s="29"/>
      <c r="G307" s="28"/>
      <c r="H307" s="28"/>
      <c r="I307" s="28"/>
      <c r="J307" s="28"/>
      <c r="K307" s="28"/>
      <c r="L307" s="29"/>
    </row>
    <row r="308" spans="1:12" ht="18.600000000000001" customHeight="1" x14ac:dyDescent="0.5">
      <c r="A308" s="985"/>
      <c r="B308" s="119"/>
      <c r="C308" s="119"/>
      <c r="D308" s="119"/>
      <c r="E308" s="28"/>
      <c r="F308" s="29"/>
      <c r="G308" s="28"/>
      <c r="H308" s="28"/>
      <c r="I308" s="28"/>
      <c r="J308" s="28"/>
      <c r="K308" s="28"/>
      <c r="L308" s="29"/>
    </row>
    <row r="309" spans="1:12" ht="18.600000000000001" customHeight="1" x14ac:dyDescent="0.5">
      <c r="A309" s="985"/>
      <c r="B309" s="119"/>
      <c r="C309" s="119"/>
      <c r="D309" s="119"/>
      <c r="E309" s="28"/>
      <c r="F309" s="29"/>
      <c r="G309" s="28"/>
      <c r="H309" s="28"/>
      <c r="I309" s="28"/>
      <c r="J309" s="28"/>
      <c r="K309" s="28"/>
      <c r="L309" s="29"/>
    </row>
    <row r="310" spans="1:12" ht="18.600000000000001" customHeight="1" x14ac:dyDescent="0.5">
      <c r="A310" s="985"/>
      <c r="B310" s="120"/>
      <c r="C310" s="121"/>
      <c r="D310" s="122"/>
      <c r="E310" s="28"/>
      <c r="F310" s="29"/>
      <c r="G310" s="28"/>
      <c r="H310" s="28"/>
      <c r="I310" s="28"/>
      <c r="J310" s="28"/>
      <c r="K310" s="28"/>
      <c r="L310" s="29"/>
    </row>
  </sheetData>
  <mergeCells count="117">
    <mergeCell ref="B294:D294"/>
    <mergeCell ref="C197:D197"/>
    <mergeCell ref="C192:D192"/>
    <mergeCell ref="C194:D194"/>
    <mergeCell ref="C195:D195"/>
    <mergeCell ref="C196:D196"/>
    <mergeCell ref="B286:D286"/>
    <mergeCell ref="N68:O68"/>
    <mergeCell ref="B287:D287"/>
    <mergeCell ref="B288:D288"/>
    <mergeCell ref="B289:D289"/>
    <mergeCell ref="B290:D290"/>
    <mergeCell ref="C193:D193"/>
    <mergeCell ref="B283:D283"/>
    <mergeCell ref="B263:D263"/>
    <mergeCell ref="B277:D277"/>
    <mergeCell ref="B282:D282"/>
    <mergeCell ref="B198:D198"/>
    <mergeCell ref="B260:D260"/>
    <mergeCell ref="B47:D47"/>
    <mergeCell ref="C68:D68"/>
    <mergeCell ref="C61:D61"/>
    <mergeCell ref="C69:D69"/>
    <mergeCell ref="C70:D70"/>
    <mergeCell ref="P68:Q68"/>
    <mergeCell ref="R68:S68"/>
    <mergeCell ref="T68:U68"/>
    <mergeCell ref="C293:D293"/>
    <mergeCell ref="B291:D291"/>
    <mergeCell ref="B264:D264"/>
    <mergeCell ref="B265:D265"/>
    <mergeCell ref="B266:D266"/>
    <mergeCell ref="B267:D267"/>
    <mergeCell ref="B276:D276"/>
    <mergeCell ref="B268:D268"/>
    <mergeCell ref="B269:D269"/>
    <mergeCell ref="B270:D270"/>
    <mergeCell ref="B271:D271"/>
    <mergeCell ref="B284:D284"/>
    <mergeCell ref="B285:D285"/>
    <mergeCell ref="L5:L6"/>
    <mergeCell ref="B22:D22"/>
    <mergeCell ref="G5:H5"/>
    <mergeCell ref="C59:D59"/>
    <mergeCell ref="C25:D25"/>
    <mergeCell ref="C26:D26"/>
    <mergeCell ref="C28:D28"/>
    <mergeCell ref="C29:D29"/>
    <mergeCell ref="C31:D31"/>
    <mergeCell ref="C32:D32"/>
    <mergeCell ref="C36:D36"/>
    <mergeCell ref="C39:D39"/>
    <mergeCell ref="C27:D27"/>
    <mergeCell ref="C40:D40"/>
    <mergeCell ref="C42:D42"/>
    <mergeCell ref="C33:D33"/>
    <mergeCell ref="C34:D34"/>
    <mergeCell ref="C35:D35"/>
    <mergeCell ref="C56:D56"/>
    <mergeCell ref="C50:D50"/>
    <mergeCell ref="C51:D51"/>
    <mergeCell ref="C52:D52"/>
    <mergeCell ref="C53:D53"/>
    <mergeCell ref="C45:D45"/>
    <mergeCell ref="A1:C1"/>
    <mergeCell ref="D1:G1"/>
    <mergeCell ref="J1:K1"/>
    <mergeCell ref="A2:C2"/>
    <mergeCell ref="D2:G2"/>
    <mergeCell ref="J2:K2"/>
    <mergeCell ref="A3:C3"/>
    <mergeCell ref="A5:A6"/>
    <mergeCell ref="B5:D6"/>
    <mergeCell ref="E5:E6"/>
    <mergeCell ref="F5:F6"/>
    <mergeCell ref="I5:J5"/>
    <mergeCell ref="B190:D190"/>
    <mergeCell ref="C58:D58"/>
    <mergeCell ref="C76:D76"/>
    <mergeCell ref="C86:D86"/>
    <mergeCell ref="C88:D88"/>
    <mergeCell ref="C90:D90"/>
    <mergeCell ref="C85:D85"/>
    <mergeCell ref="C87:D87"/>
    <mergeCell ref="C89:D89"/>
    <mergeCell ref="C91:D91"/>
    <mergeCell ref="C92:D92"/>
    <mergeCell ref="C94:D94"/>
    <mergeCell ref="B96:D96"/>
    <mergeCell ref="C93:D93"/>
    <mergeCell ref="C71:D71"/>
    <mergeCell ref="C72:D72"/>
    <mergeCell ref="C73:D73"/>
    <mergeCell ref="C30:D30"/>
    <mergeCell ref="C38:D38"/>
    <mergeCell ref="C37:D37"/>
    <mergeCell ref="C43:D43"/>
    <mergeCell ref="C44:D44"/>
    <mergeCell ref="C74:D74"/>
    <mergeCell ref="C75:D75"/>
    <mergeCell ref="C60:D60"/>
    <mergeCell ref="C84:D84"/>
    <mergeCell ref="C54:D54"/>
    <mergeCell ref="C77:D77"/>
    <mergeCell ref="C82:D82"/>
    <mergeCell ref="C83:D83"/>
    <mergeCell ref="C78:D78"/>
    <mergeCell ref="B80:D80"/>
    <mergeCell ref="C62:D62"/>
    <mergeCell ref="C63:D63"/>
    <mergeCell ref="C64:D64"/>
    <mergeCell ref="C65:D65"/>
    <mergeCell ref="C66:D66"/>
    <mergeCell ref="C67:D67"/>
    <mergeCell ref="C41:D41"/>
    <mergeCell ref="C46:D46"/>
    <mergeCell ref="C57:D57"/>
  </mergeCells>
  <phoneticPr fontId="50" type="noConversion"/>
  <printOptions horizontalCentered="1"/>
  <pageMargins left="0.39370078740157483" right="0.39370078740157483" top="0.78740157480314965" bottom="0.39370078740157483" header="0.39370078740157483" footer="0.39370078740157483"/>
  <pageSetup scale="80" firstPageNumber="10" fitToHeight="0" orientation="landscape" useFirstPageNumber="1" r:id="rId1"/>
  <headerFooter>
    <oddHeader xml:space="preserve">&amp;C&amp;"CordiaUPC,ธรรมดา"ประมาณราคาค่าก่อสร้าง&amp;R&amp;"CordiaUPC,ธรรมดา"แบบปร.4  </oddHeader>
  </headerFooter>
  <rowBreaks count="10" manualBreakCount="10">
    <brk id="22" max="11" man="1"/>
    <brk id="33" max="11" man="1"/>
    <brk id="47" max="11" man="1"/>
    <brk id="80" max="11" man="1"/>
    <brk id="96" max="11" man="1"/>
    <brk id="127" max="11" man="1"/>
    <brk id="160" max="11" man="1"/>
    <brk id="190" max="11" man="1"/>
    <brk id="198" max="11" man="1"/>
    <brk id="26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870"/>
  <sheetViews>
    <sheetView view="pageBreakPreview" zoomScaleNormal="100" zoomScaleSheetLayoutView="100" workbookViewId="0">
      <selection activeCell="D3" sqref="D3"/>
    </sheetView>
  </sheetViews>
  <sheetFormatPr defaultColWidth="10.42578125" defaultRowHeight="18.600000000000001" customHeight="1" x14ac:dyDescent="0.5"/>
  <cols>
    <col min="1" max="1" width="5.140625" style="569" customWidth="1"/>
    <col min="2" max="2" width="2.7109375" style="717" customWidth="1"/>
    <col min="3" max="3" width="25.85546875" style="717" customWidth="1"/>
    <col min="4" max="4" width="31.85546875" style="565" customWidth="1"/>
    <col min="5" max="5" width="7.140625" style="716" customWidth="1"/>
    <col min="6" max="6" width="8.5703125" style="569" customWidth="1"/>
    <col min="7" max="7" width="11.7109375" style="716" customWidth="1"/>
    <col min="8" max="8" width="14.7109375" style="716" customWidth="1"/>
    <col min="9" max="9" width="11.7109375" style="569" customWidth="1"/>
    <col min="10" max="10" width="14.7109375" style="569" customWidth="1"/>
    <col min="11" max="11" width="15.85546875" style="569" customWidth="1"/>
    <col min="12" max="12" width="13.7109375" style="569" customWidth="1"/>
    <col min="13" max="13" width="10.42578125" style="569"/>
    <col min="14" max="14" width="13" style="569" customWidth="1"/>
    <col min="15" max="15" width="10.42578125" style="569"/>
    <col min="16" max="16" width="14.42578125" style="569" customWidth="1"/>
    <col min="17" max="17" width="15" style="569" customWidth="1"/>
    <col min="18" max="16384" width="10.42578125" style="569"/>
  </cols>
  <sheetData>
    <row r="1" spans="1:16" s="563" customFormat="1" ht="18.600000000000001" customHeight="1" x14ac:dyDescent="0.45">
      <c r="A1" s="1125" t="s">
        <v>5</v>
      </c>
      <c r="B1" s="1125"/>
      <c r="C1" s="1125"/>
      <c r="D1" s="1126" t="s">
        <v>89</v>
      </c>
      <c r="E1" s="1126"/>
      <c r="F1" s="1126"/>
      <c r="G1" s="1126"/>
      <c r="H1" s="559"/>
      <c r="I1" s="560" t="s">
        <v>0</v>
      </c>
      <c r="J1" s="1127" t="s">
        <v>20</v>
      </c>
      <c r="K1" s="1127"/>
    </row>
    <row r="2" spans="1:16" s="563" customFormat="1" ht="18.600000000000001" customHeight="1" x14ac:dyDescent="0.45">
      <c r="A2" s="1125" t="s">
        <v>6</v>
      </c>
      <c r="B2" s="1125"/>
      <c r="C2" s="1125"/>
      <c r="D2" s="1126" t="s">
        <v>88</v>
      </c>
      <c r="E2" s="1126"/>
      <c r="F2" s="1126"/>
      <c r="G2" s="1126"/>
      <c r="H2" s="564"/>
      <c r="I2" s="560" t="s">
        <v>1</v>
      </c>
      <c r="J2" s="1078">
        <v>44285</v>
      </c>
      <c r="K2" s="1078"/>
    </row>
    <row r="3" spans="1:16" s="563" customFormat="1" ht="18.600000000000001" customHeight="1" x14ac:dyDescent="0.5">
      <c r="A3" s="1125" t="s">
        <v>7</v>
      </c>
      <c r="B3" s="1125"/>
      <c r="C3" s="1125"/>
      <c r="D3" s="83"/>
      <c r="E3" s="566"/>
      <c r="G3" s="564"/>
      <c r="H3" s="559"/>
      <c r="I3" s="559"/>
      <c r="J3" s="561"/>
      <c r="K3" s="562"/>
    </row>
    <row r="4" spans="1:16" s="563" customFormat="1" ht="18.600000000000001" customHeight="1" x14ac:dyDescent="0.5">
      <c r="B4" s="567"/>
      <c r="C4" s="567"/>
      <c r="D4" s="568"/>
      <c r="E4" s="566"/>
      <c r="G4" s="566"/>
      <c r="H4" s="566"/>
    </row>
    <row r="5" spans="1:16" ht="18.600000000000001" customHeight="1" x14ac:dyDescent="0.5">
      <c r="A5" s="1131" t="s">
        <v>8</v>
      </c>
      <c r="B5" s="1133" t="s">
        <v>9</v>
      </c>
      <c r="C5" s="1134"/>
      <c r="D5" s="1135"/>
      <c r="E5" s="1139" t="s">
        <v>10</v>
      </c>
      <c r="F5" s="1131" t="s">
        <v>11</v>
      </c>
      <c r="G5" s="1146" t="s">
        <v>12</v>
      </c>
      <c r="H5" s="1147"/>
      <c r="I5" s="1141" t="s">
        <v>13</v>
      </c>
      <c r="J5" s="1142"/>
      <c r="K5" s="956" t="s">
        <v>14</v>
      </c>
      <c r="L5" s="1131" t="s">
        <v>15</v>
      </c>
    </row>
    <row r="6" spans="1:16" ht="18.600000000000001" customHeight="1" x14ac:dyDescent="0.5">
      <c r="A6" s="1132"/>
      <c r="B6" s="1136"/>
      <c r="C6" s="1137"/>
      <c r="D6" s="1138"/>
      <c r="E6" s="1140"/>
      <c r="F6" s="1132"/>
      <c r="G6" s="570" t="s">
        <v>16</v>
      </c>
      <c r="H6" s="958" t="s">
        <v>17</v>
      </c>
      <c r="I6" s="570" t="s">
        <v>16</v>
      </c>
      <c r="J6" s="957" t="s">
        <v>17</v>
      </c>
      <c r="K6" s="957" t="s">
        <v>18</v>
      </c>
      <c r="L6" s="1132"/>
    </row>
    <row r="7" spans="1:16" ht="18.600000000000001" customHeight="1" x14ac:dyDescent="0.5">
      <c r="A7" s="571"/>
      <c r="B7" s="572" t="s">
        <v>21</v>
      </c>
      <c r="C7" s="572"/>
      <c r="D7" s="573"/>
      <c r="E7" s="574"/>
      <c r="F7" s="571"/>
      <c r="G7" s="575"/>
      <c r="H7" s="575"/>
      <c r="I7" s="576"/>
      <c r="J7" s="576"/>
      <c r="K7" s="576"/>
      <c r="L7" s="571"/>
    </row>
    <row r="8" spans="1:16" ht="18.600000000000001" customHeight="1" x14ac:dyDescent="0.5">
      <c r="A8" s="577"/>
      <c r="B8" s="578"/>
      <c r="C8" s="579"/>
      <c r="D8" s="580"/>
      <c r="E8" s="581"/>
      <c r="F8" s="577"/>
      <c r="G8" s="581"/>
      <c r="H8" s="581"/>
      <c r="I8" s="582"/>
      <c r="J8" s="582"/>
      <c r="K8" s="582"/>
      <c r="L8" s="577"/>
    </row>
    <row r="9" spans="1:16" ht="18.600000000000001" customHeight="1" x14ac:dyDescent="0.45">
      <c r="A9" s="577">
        <v>1</v>
      </c>
      <c r="B9" s="583" t="str">
        <f>B33</f>
        <v>หม้อแปลงไฟฟ้า</v>
      </c>
      <c r="C9" s="579"/>
      <c r="D9" s="580"/>
      <c r="E9" s="584"/>
      <c r="F9" s="585" t="s">
        <v>9</v>
      </c>
      <c r="G9" s="581"/>
      <c r="H9" s="586">
        <f>H39</f>
        <v>0</v>
      </c>
      <c r="I9" s="586"/>
      <c r="J9" s="586">
        <f t="shared" ref="J9:K9" si="0">J39</f>
        <v>0</v>
      </c>
      <c r="K9" s="586">
        <f t="shared" si="0"/>
        <v>0</v>
      </c>
      <c r="L9" s="577"/>
    </row>
    <row r="10" spans="1:16" ht="18.600000000000001" customHeight="1" x14ac:dyDescent="0.45">
      <c r="A10" s="587">
        <v>2</v>
      </c>
      <c r="B10" s="588" t="str">
        <f>B40</f>
        <v>ตู้ควบคุมระบบไฟฟ้า</v>
      </c>
      <c r="C10" s="589"/>
      <c r="D10" s="580"/>
      <c r="E10" s="584"/>
      <c r="F10" s="585" t="s">
        <v>9</v>
      </c>
      <c r="G10" s="590"/>
      <c r="H10" s="591">
        <f>H58</f>
        <v>0</v>
      </c>
      <c r="I10" s="590"/>
      <c r="J10" s="591">
        <f t="shared" ref="J10:K10" si="1">J58</f>
        <v>0</v>
      </c>
      <c r="K10" s="591">
        <f t="shared" si="1"/>
        <v>0</v>
      </c>
      <c r="L10" s="577"/>
    </row>
    <row r="11" spans="1:16" ht="18.600000000000001" customHeight="1" x14ac:dyDescent="0.45">
      <c r="A11" s="592">
        <v>3</v>
      </c>
      <c r="B11" s="588" t="str">
        <f>B59</f>
        <v>สายไฟฟ้า และท่อรางไฟฟ้า</v>
      </c>
      <c r="C11" s="593"/>
      <c r="D11" s="580"/>
      <c r="E11" s="584"/>
      <c r="F11" s="585" t="s">
        <v>9</v>
      </c>
      <c r="G11" s="591"/>
      <c r="H11" s="591">
        <f>H84</f>
        <v>0</v>
      </c>
      <c r="I11" s="590"/>
      <c r="J11" s="591">
        <f t="shared" ref="J11:K11" si="2">J84</f>
        <v>0</v>
      </c>
      <c r="K11" s="591">
        <f t="shared" si="2"/>
        <v>0</v>
      </c>
      <c r="L11" s="577"/>
      <c r="M11" s="594"/>
      <c r="P11" s="595"/>
    </row>
    <row r="12" spans="1:16" ht="18.600000000000001" customHeight="1" x14ac:dyDescent="0.45">
      <c r="A12" s="587">
        <v>4</v>
      </c>
      <c r="B12" s="588" t="str">
        <f>B85</f>
        <v>ดวงโคมไฟฟ้า</v>
      </c>
      <c r="C12" s="593"/>
      <c r="D12" s="580"/>
      <c r="E12" s="584"/>
      <c r="F12" s="585" t="s">
        <v>9</v>
      </c>
      <c r="G12" s="591"/>
      <c r="H12" s="591">
        <f>H188</f>
        <v>0</v>
      </c>
      <c r="I12" s="590"/>
      <c r="J12" s="591">
        <f>J188</f>
        <v>0</v>
      </c>
      <c r="K12" s="591">
        <f>K188</f>
        <v>0</v>
      </c>
      <c r="L12" s="577"/>
      <c r="P12" s="595"/>
    </row>
    <row r="13" spans="1:16" ht="18.600000000000001" customHeight="1" x14ac:dyDescent="0.45">
      <c r="A13" s="587">
        <v>5</v>
      </c>
      <c r="B13" s="588" t="str">
        <f>+B189</f>
        <v>ระบบควบคุมแสงสว่างอัตโนมัติ</v>
      </c>
      <c r="C13" s="593"/>
      <c r="D13" s="580"/>
      <c r="E13" s="584"/>
      <c r="F13" s="585" t="s">
        <v>9</v>
      </c>
      <c r="G13" s="591"/>
      <c r="H13" s="591">
        <f>+H195</f>
        <v>0</v>
      </c>
      <c r="I13" s="590"/>
      <c r="J13" s="591">
        <f t="shared" ref="J13:K13" si="3">+J195</f>
        <v>0</v>
      </c>
      <c r="K13" s="591">
        <f t="shared" si="3"/>
        <v>0</v>
      </c>
      <c r="L13" s="577"/>
      <c r="P13" s="595"/>
    </row>
    <row r="14" spans="1:16" ht="18.600000000000001" customHeight="1" x14ac:dyDescent="0.45">
      <c r="A14" s="592">
        <v>6</v>
      </c>
      <c r="B14" s="588" t="str">
        <f>B196</f>
        <v>สวิทช์ เต้ารับไฟฟ้า</v>
      </c>
      <c r="C14" s="593"/>
      <c r="D14" s="580"/>
      <c r="E14" s="584"/>
      <c r="F14" s="585" t="s">
        <v>9</v>
      </c>
      <c r="G14" s="591"/>
      <c r="H14" s="591">
        <f>H209</f>
        <v>0</v>
      </c>
      <c r="I14" s="590"/>
      <c r="J14" s="591">
        <f t="shared" ref="J14:K14" si="4">J209</f>
        <v>0</v>
      </c>
      <c r="K14" s="591">
        <f t="shared" si="4"/>
        <v>0</v>
      </c>
      <c r="L14" s="577"/>
      <c r="P14" s="595"/>
    </row>
    <row r="15" spans="1:16" ht="18.600000000000001" customHeight="1" x14ac:dyDescent="0.45">
      <c r="A15" s="587">
        <v>7</v>
      </c>
      <c r="B15" s="588" t="str">
        <f>B210</f>
        <v>ระบบโทรศัพท์ส่วนภายในอาคารและระบบเครือข่ายคอมพิวเตอร์</v>
      </c>
      <c r="C15" s="593"/>
      <c r="D15" s="580"/>
      <c r="E15" s="584"/>
      <c r="F15" s="585" t="s">
        <v>9</v>
      </c>
      <c r="G15" s="591"/>
      <c r="H15" s="591">
        <f>H235</f>
        <v>0</v>
      </c>
      <c r="I15" s="590"/>
      <c r="J15" s="591">
        <f t="shared" ref="J15:K15" si="5">J235</f>
        <v>0</v>
      </c>
      <c r="K15" s="591">
        <f t="shared" si="5"/>
        <v>0</v>
      </c>
      <c r="L15" s="577"/>
      <c r="P15" s="595"/>
    </row>
    <row r="16" spans="1:16" ht="18.600000000000001" customHeight="1" x14ac:dyDescent="0.45">
      <c r="A16" s="587">
        <v>8</v>
      </c>
      <c r="B16" s="588" t="str">
        <f>B236</f>
        <v>งานติดตั้งระบบแจ้งเหตุเพลิงไหม้</v>
      </c>
      <c r="C16" s="596"/>
      <c r="D16" s="580"/>
      <c r="E16" s="584"/>
      <c r="F16" s="585" t="s">
        <v>9</v>
      </c>
      <c r="G16" s="591"/>
      <c r="H16" s="597">
        <f>H250</f>
        <v>0</v>
      </c>
      <c r="I16" s="590"/>
      <c r="J16" s="597">
        <f>J250</f>
        <v>0</v>
      </c>
      <c r="K16" s="597">
        <f>K250</f>
        <v>0</v>
      </c>
      <c r="L16" s="577"/>
      <c r="P16" s="595"/>
    </row>
    <row r="17" spans="1:17" ht="18.600000000000001" customHeight="1" x14ac:dyDescent="0.45">
      <c r="A17" s="592">
        <v>9</v>
      </c>
      <c r="B17" s="588" t="str">
        <f>B251</f>
        <v>งานติดตั้งระบบแจ้งฉุกเฉินห้องน้ำคนพิการ</v>
      </c>
      <c r="C17" s="593"/>
      <c r="D17" s="580"/>
      <c r="E17" s="584"/>
      <c r="F17" s="585" t="s">
        <v>9</v>
      </c>
      <c r="G17" s="591"/>
      <c r="H17" s="591">
        <f>+H258</f>
        <v>0</v>
      </c>
      <c r="I17" s="591"/>
      <c r="J17" s="591">
        <f>J258</f>
        <v>0</v>
      </c>
      <c r="K17" s="591">
        <f>K258</f>
        <v>0</v>
      </c>
      <c r="L17" s="577"/>
      <c r="P17" s="595"/>
    </row>
    <row r="18" spans="1:17" ht="18.600000000000001" customHeight="1" x14ac:dyDescent="0.45">
      <c r="A18" s="592">
        <v>10</v>
      </c>
      <c r="B18" s="588" t="str">
        <f>B259</f>
        <v>งานติดตั้งระบบโทรทัศน์วงจรปิด</v>
      </c>
      <c r="C18" s="593"/>
      <c r="D18" s="580"/>
      <c r="E18" s="584"/>
      <c r="F18" s="585" t="s">
        <v>9</v>
      </c>
      <c r="G18" s="591"/>
      <c r="H18" s="591">
        <f>H272</f>
        <v>0</v>
      </c>
      <c r="I18" s="591"/>
      <c r="J18" s="591">
        <f>J272</f>
        <v>0</v>
      </c>
      <c r="K18" s="591">
        <f>SUM(J18+H18)</f>
        <v>0</v>
      </c>
      <c r="L18" s="577"/>
      <c r="P18" s="595"/>
    </row>
    <row r="19" spans="1:17" ht="18.600000000000001" customHeight="1" x14ac:dyDescent="0.45">
      <c r="A19" s="592">
        <v>11</v>
      </c>
      <c r="B19" s="588" t="str">
        <f>B273</f>
        <v>งานติดตั้งระบบประกาศเสียง</v>
      </c>
      <c r="C19" s="593"/>
      <c r="D19" s="580"/>
      <c r="E19" s="584"/>
      <c r="F19" s="585" t="s">
        <v>9</v>
      </c>
      <c r="G19" s="591"/>
      <c r="H19" s="591">
        <f>H284</f>
        <v>0</v>
      </c>
      <c r="I19" s="590"/>
      <c r="J19" s="591">
        <f>J284</f>
        <v>0</v>
      </c>
      <c r="K19" s="591">
        <f>K284</f>
        <v>0</v>
      </c>
      <c r="L19" s="577"/>
      <c r="P19" s="595"/>
    </row>
    <row r="20" spans="1:17" ht="18.600000000000001" customHeight="1" x14ac:dyDescent="0.45">
      <c r="A20" s="592">
        <v>12</v>
      </c>
      <c r="B20" s="588" t="str">
        <f>+B285</f>
        <v>งานติดตั้งระบบ Access Control</v>
      </c>
      <c r="C20" s="593"/>
      <c r="D20" s="580"/>
      <c r="E20" s="584"/>
      <c r="F20" s="585" t="s">
        <v>9</v>
      </c>
      <c r="G20" s="591"/>
      <c r="H20" s="591">
        <f>+H298</f>
        <v>0</v>
      </c>
      <c r="I20" s="590"/>
      <c r="J20" s="591">
        <f t="shared" ref="J20:K20" si="6">+J298</f>
        <v>0</v>
      </c>
      <c r="K20" s="591">
        <f t="shared" si="6"/>
        <v>0</v>
      </c>
      <c r="L20" s="577"/>
      <c r="P20" s="595"/>
    </row>
    <row r="21" spans="1:17" ht="18.600000000000001" customHeight="1" x14ac:dyDescent="0.45">
      <c r="A21" s="587">
        <v>13</v>
      </c>
      <c r="B21" s="588" t="str">
        <f>B299</f>
        <v>งานติดตั้งระบบป้องกันฟ้าผ่า และการต่อลงดิน</v>
      </c>
      <c r="C21" s="593"/>
      <c r="D21" s="580"/>
      <c r="E21" s="584"/>
      <c r="F21" s="585" t="s">
        <v>9</v>
      </c>
      <c r="G21" s="591"/>
      <c r="H21" s="591">
        <f>H310</f>
        <v>0</v>
      </c>
      <c r="I21" s="590"/>
      <c r="J21" s="591">
        <f t="shared" ref="J21:K21" si="7">J310</f>
        <v>0</v>
      </c>
      <c r="K21" s="591">
        <f t="shared" si="7"/>
        <v>0</v>
      </c>
      <c r="L21" s="577"/>
      <c r="P21" s="595"/>
    </row>
    <row r="22" spans="1:17" ht="18.600000000000001" customHeight="1" x14ac:dyDescent="0.45">
      <c r="A22" s="587">
        <v>14</v>
      </c>
      <c r="B22" s="588" t="str">
        <f>B311</f>
        <v>งานติดตั้งระบบป้องกันไฟและไฟลาม</v>
      </c>
      <c r="C22" s="593"/>
      <c r="D22" s="580"/>
      <c r="E22" s="584"/>
      <c r="F22" s="585" t="s">
        <v>9</v>
      </c>
      <c r="G22" s="591"/>
      <c r="H22" s="591">
        <f>H314</f>
        <v>0</v>
      </c>
      <c r="I22" s="590"/>
      <c r="J22" s="591">
        <f t="shared" ref="J22:K22" si="8">J314</f>
        <v>0</v>
      </c>
      <c r="K22" s="591">
        <f t="shared" si="8"/>
        <v>0</v>
      </c>
      <c r="L22" s="577"/>
      <c r="P22" s="595"/>
    </row>
    <row r="23" spans="1:17" ht="18.600000000000001" customHeight="1" x14ac:dyDescent="0.45">
      <c r="A23" s="592"/>
      <c r="B23" s="588"/>
      <c r="C23" s="598"/>
      <c r="D23" s="580"/>
      <c r="E23" s="599"/>
      <c r="F23" s="590"/>
      <c r="G23" s="591"/>
      <c r="H23" s="591"/>
      <c r="I23" s="591"/>
      <c r="J23" s="591"/>
      <c r="K23" s="994">
        <v>0</v>
      </c>
      <c r="L23" s="577"/>
      <c r="P23" s="595"/>
    </row>
    <row r="24" spans="1:17" ht="18.600000000000001" customHeight="1" x14ac:dyDescent="0.45">
      <c r="A24" s="592"/>
      <c r="B24" s="588"/>
      <c r="C24" s="600"/>
      <c r="D24" s="601"/>
      <c r="E24" s="599"/>
      <c r="F24" s="602"/>
      <c r="G24" s="591"/>
      <c r="H24" s="591"/>
      <c r="I24" s="591"/>
      <c r="J24" s="591"/>
      <c r="K24" s="591"/>
      <c r="L24" s="206"/>
      <c r="P24" s="595"/>
    </row>
    <row r="25" spans="1:17" ht="18.600000000000001" customHeight="1" x14ac:dyDescent="0.45">
      <c r="A25" s="592"/>
      <c r="B25" s="588"/>
      <c r="C25" s="598"/>
      <c r="D25" s="601"/>
      <c r="E25" s="599"/>
      <c r="F25" s="590"/>
      <c r="G25" s="602"/>
      <c r="H25" s="591"/>
      <c r="I25" s="590"/>
      <c r="J25" s="591"/>
      <c r="K25" s="591"/>
      <c r="L25" s="577"/>
      <c r="P25" s="595"/>
    </row>
    <row r="26" spans="1:17" ht="18.600000000000001" customHeight="1" x14ac:dyDescent="0.45">
      <c r="A26" s="592"/>
      <c r="B26" s="588"/>
      <c r="C26" s="598"/>
      <c r="D26" s="601"/>
      <c r="E26" s="599"/>
      <c r="F26" s="590"/>
      <c r="G26" s="602"/>
      <c r="H26" s="591"/>
      <c r="I26" s="590"/>
      <c r="J26" s="591"/>
      <c r="K26" s="591"/>
      <c r="L26" s="577"/>
      <c r="P26" s="595"/>
    </row>
    <row r="27" spans="1:17" ht="18.600000000000001" customHeight="1" x14ac:dyDescent="0.45">
      <c r="A27" s="592"/>
      <c r="B27" s="588"/>
      <c r="C27" s="598"/>
      <c r="D27" s="601"/>
      <c r="E27" s="599"/>
      <c r="F27" s="590"/>
      <c r="G27" s="602"/>
      <c r="H27" s="591"/>
      <c r="I27" s="590"/>
      <c r="J27" s="591"/>
      <c r="K27" s="591"/>
      <c r="L27" s="577"/>
      <c r="P27" s="595"/>
    </row>
    <row r="28" spans="1:17" ht="18.600000000000001" customHeight="1" x14ac:dyDescent="0.45">
      <c r="A28" s="592"/>
      <c r="B28" s="588"/>
      <c r="C28" s="598"/>
      <c r="D28" s="601"/>
      <c r="E28" s="599"/>
      <c r="F28" s="590"/>
      <c r="G28" s="602"/>
      <c r="H28" s="591"/>
      <c r="I28" s="590"/>
      <c r="J28" s="591"/>
      <c r="K28" s="591"/>
      <c r="L28" s="577"/>
      <c r="P28" s="595"/>
    </row>
    <row r="29" spans="1:17" ht="18.600000000000001" customHeight="1" x14ac:dyDescent="0.45">
      <c r="A29" s="592"/>
      <c r="B29" s="588"/>
      <c r="C29" s="600"/>
      <c r="D29" s="580"/>
      <c r="E29" s="599"/>
      <c r="F29" s="590"/>
      <c r="G29" s="602"/>
      <c r="H29" s="591"/>
      <c r="I29" s="590"/>
      <c r="J29" s="591"/>
      <c r="K29" s="591"/>
      <c r="L29" s="577"/>
      <c r="N29" s="607"/>
      <c r="P29" s="595"/>
    </row>
    <row r="30" spans="1:17" ht="18.600000000000001" customHeight="1" x14ac:dyDescent="0.45">
      <c r="A30" s="592"/>
      <c r="B30" s="588"/>
      <c r="C30" s="600"/>
      <c r="D30" s="580"/>
      <c r="E30" s="599"/>
      <c r="F30" s="590"/>
      <c r="G30" s="602"/>
      <c r="H30" s="591"/>
      <c r="I30" s="590"/>
      <c r="J30" s="591"/>
      <c r="K30" s="591"/>
      <c r="L30" s="577"/>
      <c r="P30" s="595"/>
    </row>
    <row r="31" spans="1:17" ht="18.600000000000001" customHeight="1" x14ac:dyDescent="0.45">
      <c r="A31" s="592"/>
      <c r="B31" s="588"/>
      <c r="C31" s="600"/>
      <c r="D31" s="580"/>
      <c r="E31" s="599"/>
      <c r="F31" s="590"/>
      <c r="G31" s="602"/>
      <c r="H31" s="591"/>
      <c r="I31" s="590"/>
      <c r="J31" s="591"/>
      <c r="K31" s="591"/>
      <c r="L31" s="577"/>
      <c r="P31" s="595"/>
    </row>
    <row r="32" spans="1:17" ht="18.399999999999999" customHeight="1" x14ac:dyDescent="0.5">
      <c r="A32" s="603"/>
      <c r="B32" s="1143" t="s">
        <v>22</v>
      </c>
      <c r="C32" s="1144"/>
      <c r="D32" s="1145"/>
      <c r="E32" s="604"/>
      <c r="F32" s="605"/>
      <c r="G32" s="606"/>
      <c r="H32" s="606">
        <f>SUM(H9:H31)</f>
        <v>0</v>
      </c>
      <c r="I32" s="606"/>
      <c r="J32" s="606">
        <f>SUM(J9:J31)</f>
        <v>0</v>
      </c>
      <c r="K32" s="606">
        <f>SUM(K9:K31)</f>
        <v>0</v>
      </c>
      <c r="L32" s="603"/>
      <c r="P32" s="594"/>
      <c r="Q32" s="607"/>
    </row>
    <row r="33" spans="1:17" ht="18.399999999999999" customHeight="1" x14ac:dyDescent="0.45">
      <c r="A33" s="608">
        <v>1</v>
      </c>
      <c r="B33" s="609" t="s">
        <v>226</v>
      </c>
      <c r="C33" s="610"/>
      <c r="D33" s="611"/>
      <c r="E33" s="612"/>
      <c r="F33" s="613"/>
      <c r="G33" s="591"/>
      <c r="H33" s="591"/>
      <c r="I33" s="591"/>
      <c r="J33" s="591"/>
      <c r="K33" s="591"/>
      <c r="L33" s="206"/>
    </row>
    <row r="34" spans="1:17" ht="18.399999999999999" customHeight="1" x14ac:dyDescent="0.45">
      <c r="A34" s="614">
        <v>1.1000000000000001</v>
      </c>
      <c r="B34" s="615" t="s">
        <v>603</v>
      </c>
      <c r="C34" s="616"/>
      <c r="D34" s="611"/>
      <c r="E34" s="617"/>
      <c r="F34" s="590" t="s">
        <v>19</v>
      </c>
      <c r="G34" s="591"/>
      <c r="H34" s="591">
        <f>E34*G34</f>
        <v>0</v>
      </c>
      <c r="I34" s="618"/>
      <c r="J34" s="618">
        <f>+I34*E34</f>
        <v>0</v>
      </c>
      <c r="K34" s="618">
        <f>+H34+J34</f>
        <v>0</v>
      </c>
      <c r="L34" s="577"/>
      <c r="O34" s="619"/>
      <c r="Q34" s="607"/>
    </row>
    <row r="35" spans="1:17" ht="18.399999999999999" customHeight="1" x14ac:dyDescent="0.45">
      <c r="A35" s="620">
        <v>1.2</v>
      </c>
      <c r="B35" s="621" t="s">
        <v>383</v>
      </c>
      <c r="C35" s="622"/>
      <c r="D35" s="623"/>
      <c r="E35" s="617"/>
      <c r="F35" s="590" t="s">
        <v>19</v>
      </c>
      <c r="G35" s="591"/>
      <c r="H35" s="591">
        <f>E35*G35</f>
        <v>0</v>
      </c>
      <c r="I35" s="618"/>
      <c r="J35" s="618">
        <f t="shared" ref="J35" si="9">+I35*E35</f>
        <v>0</v>
      </c>
      <c r="K35" s="618">
        <f t="shared" ref="K35" si="10">+H35+J35</f>
        <v>0</v>
      </c>
      <c r="L35" s="577"/>
      <c r="Q35" s="619"/>
    </row>
    <row r="36" spans="1:17" ht="18.399999999999999" customHeight="1" x14ac:dyDescent="0.45">
      <c r="A36" s="620">
        <v>1.3</v>
      </c>
      <c r="B36" s="609" t="s">
        <v>227</v>
      </c>
      <c r="C36" s="616"/>
      <c r="D36" s="623"/>
      <c r="E36" s="617"/>
      <c r="F36" s="590"/>
      <c r="G36" s="591"/>
      <c r="H36" s="591"/>
      <c r="I36" s="618"/>
      <c r="J36" s="618"/>
      <c r="K36" s="618"/>
      <c r="L36" s="577"/>
      <c r="Q36" s="607"/>
    </row>
    <row r="37" spans="1:17" ht="18.399999999999999" customHeight="1" x14ac:dyDescent="0.45">
      <c r="A37" s="577"/>
      <c r="B37" s="624" t="s">
        <v>54</v>
      </c>
      <c r="C37" s="616" t="s">
        <v>228</v>
      </c>
      <c r="D37" s="623"/>
      <c r="E37" s="617"/>
      <c r="F37" s="585" t="s">
        <v>50</v>
      </c>
      <c r="G37" s="618"/>
      <c r="H37" s="618">
        <f>+G37*E37</f>
        <v>0</v>
      </c>
      <c r="I37" s="618"/>
      <c r="J37" s="618">
        <f>+I37*E37</f>
        <v>0</v>
      </c>
      <c r="K37" s="618">
        <f>+H37+J37</f>
        <v>0</v>
      </c>
      <c r="L37" s="577"/>
    </row>
    <row r="38" spans="1:17" ht="18.399999999999999" customHeight="1" x14ac:dyDescent="0.45">
      <c r="A38" s="577"/>
      <c r="B38" s="624" t="s">
        <v>54</v>
      </c>
      <c r="C38" s="622" t="s">
        <v>229</v>
      </c>
      <c r="D38" s="623"/>
      <c r="E38" s="612"/>
      <c r="F38" s="590" t="s">
        <v>19</v>
      </c>
      <c r="G38" s="591"/>
      <c r="H38" s="591">
        <f>E38*G38</f>
        <v>0</v>
      </c>
      <c r="I38" s="618"/>
      <c r="J38" s="618">
        <f>+I38*E38</f>
        <v>0</v>
      </c>
      <c r="K38" s="618">
        <f>+H38+J38</f>
        <v>0</v>
      </c>
      <c r="L38" s="577"/>
    </row>
    <row r="39" spans="1:17" ht="18.399999999999999" customHeight="1" x14ac:dyDescent="0.45">
      <c r="A39" s="603"/>
      <c r="B39" s="1128" t="s">
        <v>230</v>
      </c>
      <c r="C39" s="1129"/>
      <c r="D39" s="1130"/>
      <c r="E39" s="628"/>
      <c r="F39" s="629"/>
      <c r="G39" s="630"/>
      <c r="H39" s="606">
        <f>SUM(H34:H38)</f>
        <v>0</v>
      </c>
      <c r="I39" s="606"/>
      <c r="J39" s="606">
        <f>SUM(J34:J38)</f>
        <v>0</v>
      </c>
      <c r="K39" s="606">
        <f>SUM(K34:K38)</f>
        <v>0</v>
      </c>
      <c r="L39" s="603"/>
    </row>
    <row r="40" spans="1:17" ht="18.399999999999999" customHeight="1" x14ac:dyDescent="0.45">
      <c r="A40" s="608">
        <v>2</v>
      </c>
      <c r="B40" s="609" t="s">
        <v>83</v>
      </c>
      <c r="C40" s="610"/>
      <c r="D40" s="611"/>
      <c r="E40" s="612"/>
      <c r="F40" s="613"/>
      <c r="G40" s="591"/>
      <c r="H40" s="591"/>
      <c r="I40" s="591"/>
      <c r="J40" s="591"/>
      <c r="K40" s="591"/>
      <c r="L40" s="206"/>
    </row>
    <row r="41" spans="1:17" ht="18.399999999999999" customHeight="1" x14ac:dyDescent="0.45">
      <c r="A41" s="631"/>
      <c r="B41" s="624" t="s">
        <v>54</v>
      </c>
      <c r="C41" s="632" t="s">
        <v>604</v>
      </c>
      <c r="D41" s="611"/>
      <c r="E41" s="617"/>
      <c r="F41" s="590" t="s">
        <v>19</v>
      </c>
      <c r="G41" s="591"/>
      <c r="H41" s="591">
        <f>E41*G41</f>
        <v>0</v>
      </c>
      <c r="I41" s="618"/>
      <c r="J41" s="618">
        <f>+I41*E41</f>
        <v>0</v>
      </c>
      <c r="K41" s="618">
        <f>+H41+J41</f>
        <v>0</v>
      </c>
      <c r="L41" s="577"/>
    </row>
    <row r="42" spans="1:17" ht="18.399999999999999" customHeight="1" x14ac:dyDescent="0.45">
      <c r="A42" s="577"/>
      <c r="B42" s="624" t="s">
        <v>54</v>
      </c>
      <c r="C42" s="633" t="s">
        <v>605</v>
      </c>
      <c r="D42" s="623"/>
      <c r="E42" s="617"/>
      <c r="F42" s="590" t="s">
        <v>19</v>
      </c>
      <c r="G42" s="591"/>
      <c r="H42" s="591">
        <f t="shared" ref="H42:H57" si="11">E42*G42</f>
        <v>0</v>
      </c>
      <c r="I42" s="618"/>
      <c r="J42" s="618">
        <f t="shared" ref="J42:J57" si="12">+I42*E42</f>
        <v>0</v>
      </c>
      <c r="K42" s="618">
        <f t="shared" ref="K42:K56" si="13">+H42+J42</f>
        <v>0</v>
      </c>
      <c r="L42" s="577"/>
    </row>
    <row r="43" spans="1:17" ht="18.399999999999999" customHeight="1" x14ac:dyDescent="0.45">
      <c r="A43" s="577"/>
      <c r="B43" s="624" t="s">
        <v>54</v>
      </c>
      <c r="C43" s="633" t="s">
        <v>606</v>
      </c>
      <c r="D43" s="623"/>
      <c r="E43" s="617"/>
      <c r="F43" s="590" t="s">
        <v>19</v>
      </c>
      <c r="G43" s="591"/>
      <c r="H43" s="591">
        <f t="shared" si="11"/>
        <v>0</v>
      </c>
      <c r="I43" s="618"/>
      <c r="J43" s="618">
        <f t="shared" si="12"/>
        <v>0</v>
      </c>
      <c r="K43" s="618">
        <f>+H43+J43</f>
        <v>0</v>
      </c>
      <c r="L43" s="577"/>
    </row>
    <row r="44" spans="1:17" ht="18.399999999999999" customHeight="1" x14ac:dyDescent="0.45">
      <c r="A44" s="577"/>
      <c r="B44" s="624" t="s">
        <v>54</v>
      </c>
      <c r="C44" s="633" t="s">
        <v>607</v>
      </c>
      <c r="D44" s="623"/>
      <c r="E44" s="617"/>
      <c r="F44" s="590" t="s">
        <v>19</v>
      </c>
      <c r="G44" s="591"/>
      <c r="H44" s="591">
        <f t="shared" si="11"/>
        <v>0</v>
      </c>
      <c r="I44" s="618"/>
      <c r="J44" s="618">
        <f t="shared" si="12"/>
        <v>0</v>
      </c>
      <c r="K44" s="618">
        <f>+H44+J44</f>
        <v>0</v>
      </c>
      <c r="L44" s="577"/>
    </row>
    <row r="45" spans="1:17" ht="18.399999999999999" customHeight="1" x14ac:dyDescent="0.45">
      <c r="A45" s="631"/>
      <c r="B45" s="624" t="s">
        <v>54</v>
      </c>
      <c r="C45" s="633" t="s">
        <v>608</v>
      </c>
      <c r="D45" s="623"/>
      <c r="E45" s="612"/>
      <c r="F45" s="590" t="s">
        <v>19</v>
      </c>
      <c r="G45" s="591"/>
      <c r="H45" s="591">
        <f>E45*G45</f>
        <v>0</v>
      </c>
      <c r="I45" s="618"/>
      <c r="J45" s="618">
        <f>+I45*E45</f>
        <v>0</v>
      </c>
      <c r="K45" s="618">
        <f>+H45+J45</f>
        <v>0</v>
      </c>
      <c r="L45" s="577"/>
    </row>
    <row r="46" spans="1:17" ht="18.399999999999999" customHeight="1" x14ac:dyDescent="0.45">
      <c r="A46" s="577"/>
      <c r="B46" s="624" t="s">
        <v>54</v>
      </c>
      <c r="C46" s="633" t="s">
        <v>609</v>
      </c>
      <c r="D46" s="623"/>
      <c r="E46" s="612"/>
      <c r="F46" s="590" t="s">
        <v>19</v>
      </c>
      <c r="G46" s="591"/>
      <c r="H46" s="591">
        <f t="shared" si="11"/>
        <v>0</v>
      </c>
      <c r="I46" s="618"/>
      <c r="J46" s="618">
        <f t="shared" si="12"/>
        <v>0</v>
      </c>
      <c r="K46" s="618">
        <f>+H46+J46</f>
        <v>0</v>
      </c>
      <c r="L46" s="577"/>
    </row>
    <row r="47" spans="1:17" ht="18.399999999999999" customHeight="1" x14ac:dyDescent="0.45">
      <c r="A47" s="631"/>
      <c r="B47" s="624" t="s">
        <v>54</v>
      </c>
      <c r="C47" s="633" t="s">
        <v>610</v>
      </c>
      <c r="D47" s="623"/>
      <c r="E47" s="612"/>
      <c r="F47" s="590" t="s">
        <v>19</v>
      </c>
      <c r="G47" s="591"/>
      <c r="H47" s="591">
        <f t="shared" si="11"/>
        <v>0</v>
      </c>
      <c r="I47" s="618"/>
      <c r="J47" s="618">
        <f t="shared" si="12"/>
        <v>0</v>
      </c>
      <c r="K47" s="618">
        <f t="shared" si="13"/>
        <v>0</v>
      </c>
      <c r="L47" s="577"/>
    </row>
    <row r="48" spans="1:17" ht="18.399999999999999" customHeight="1" x14ac:dyDescent="0.45">
      <c r="A48" s="631"/>
      <c r="B48" s="624" t="s">
        <v>54</v>
      </c>
      <c r="C48" s="633" t="s">
        <v>611</v>
      </c>
      <c r="D48" s="623"/>
      <c r="E48" s="612"/>
      <c r="F48" s="590" t="s">
        <v>19</v>
      </c>
      <c r="G48" s="591"/>
      <c r="H48" s="591">
        <f t="shared" si="11"/>
        <v>0</v>
      </c>
      <c r="I48" s="618"/>
      <c r="J48" s="618">
        <f t="shared" si="12"/>
        <v>0</v>
      </c>
      <c r="K48" s="618">
        <f t="shared" si="13"/>
        <v>0</v>
      </c>
      <c r="L48" s="577"/>
    </row>
    <row r="49" spans="1:14" ht="18.399999999999999" customHeight="1" x14ac:dyDescent="0.45">
      <c r="A49" s="631"/>
      <c r="B49" s="624" t="s">
        <v>54</v>
      </c>
      <c r="C49" s="633" t="s">
        <v>612</v>
      </c>
      <c r="D49" s="623"/>
      <c r="E49" s="612"/>
      <c r="F49" s="590" t="s">
        <v>19</v>
      </c>
      <c r="G49" s="591"/>
      <c r="H49" s="591">
        <f t="shared" si="11"/>
        <v>0</v>
      </c>
      <c r="I49" s="618"/>
      <c r="J49" s="618">
        <f t="shared" si="12"/>
        <v>0</v>
      </c>
      <c r="K49" s="618">
        <f t="shared" si="13"/>
        <v>0</v>
      </c>
      <c r="L49" s="577"/>
    </row>
    <row r="50" spans="1:14" ht="18.399999999999999" customHeight="1" x14ac:dyDescent="0.45">
      <c r="A50" s="631"/>
      <c r="B50" s="624" t="s">
        <v>54</v>
      </c>
      <c r="C50" s="633" t="s">
        <v>613</v>
      </c>
      <c r="D50" s="623"/>
      <c r="E50" s="612"/>
      <c r="F50" s="590" t="s">
        <v>19</v>
      </c>
      <c r="G50" s="591"/>
      <c r="H50" s="591">
        <f t="shared" si="11"/>
        <v>0</v>
      </c>
      <c r="I50" s="618"/>
      <c r="J50" s="618">
        <f t="shared" si="12"/>
        <v>0</v>
      </c>
      <c r="K50" s="618">
        <f t="shared" si="13"/>
        <v>0</v>
      </c>
      <c r="L50" s="577"/>
    </row>
    <row r="51" spans="1:14" ht="18.399999999999999" customHeight="1" x14ac:dyDescent="0.45">
      <c r="A51" s="631"/>
      <c r="B51" s="624" t="s">
        <v>54</v>
      </c>
      <c r="C51" s="633" t="s">
        <v>614</v>
      </c>
      <c r="D51" s="623"/>
      <c r="E51" s="612"/>
      <c r="F51" s="590" t="s">
        <v>19</v>
      </c>
      <c r="G51" s="591"/>
      <c r="H51" s="591">
        <f t="shared" si="11"/>
        <v>0</v>
      </c>
      <c r="I51" s="618"/>
      <c r="J51" s="618">
        <f t="shared" si="12"/>
        <v>0</v>
      </c>
      <c r="K51" s="618">
        <f t="shared" si="13"/>
        <v>0</v>
      </c>
      <c r="L51" s="577"/>
    </row>
    <row r="52" spans="1:14" ht="18.399999999999999" customHeight="1" x14ac:dyDescent="0.45">
      <c r="A52" s="631"/>
      <c r="B52" s="624" t="s">
        <v>54</v>
      </c>
      <c r="C52" s="633" t="s">
        <v>615</v>
      </c>
      <c r="D52" s="623"/>
      <c r="E52" s="612"/>
      <c r="F52" s="590" t="s">
        <v>19</v>
      </c>
      <c r="G52" s="591"/>
      <c r="H52" s="591">
        <f t="shared" si="11"/>
        <v>0</v>
      </c>
      <c r="I52" s="618"/>
      <c r="J52" s="618">
        <f t="shared" si="12"/>
        <v>0</v>
      </c>
      <c r="K52" s="618">
        <f t="shared" si="13"/>
        <v>0</v>
      </c>
      <c r="L52" s="577"/>
    </row>
    <row r="53" spans="1:14" ht="18.399999999999999" customHeight="1" x14ac:dyDescent="0.45">
      <c r="A53" s="631"/>
      <c r="B53" s="624" t="s">
        <v>54</v>
      </c>
      <c r="C53" s="633" t="s">
        <v>616</v>
      </c>
      <c r="D53" s="623"/>
      <c r="E53" s="612"/>
      <c r="F53" s="590" t="s">
        <v>19</v>
      </c>
      <c r="G53" s="591"/>
      <c r="H53" s="591">
        <f t="shared" si="11"/>
        <v>0</v>
      </c>
      <c r="I53" s="618"/>
      <c r="J53" s="618">
        <f t="shared" si="12"/>
        <v>0</v>
      </c>
      <c r="K53" s="618">
        <f t="shared" si="13"/>
        <v>0</v>
      </c>
      <c r="L53" s="577"/>
    </row>
    <row r="54" spans="1:14" ht="18.399999999999999" customHeight="1" x14ac:dyDescent="0.45">
      <c r="A54" s="631"/>
      <c r="B54" s="624" t="s">
        <v>54</v>
      </c>
      <c r="C54" s="633" t="s">
        <v>617</v>
      </c>
      <c r="D54" s="623"/>
      <c r="E54" s="612"/>
      <c r="F54" s="590" t="s">
        <v>19</v>
      </c>
      <c r="G54" s="591"/>
      <c r="H54" s="591">
        <f t="shared" si="11"/>
        <v>0</v>
      </c>
      <c r="I54" s="618"/>
      <c r="J54" s="618">
        <f t="shared" si="12"/>
        <v>0</v>
      </c>
      <c r="K54" s="618">
        <f t="shared" si="13"/>
        <v>0</v>
      </c>
      <c r="L54" s="577"/>
    </row>
    <row r="55" spans="1:14" ht="18.399999999999999" customHeight="1" x14ac:dyDescent="0.45">
      <c r="A55" s="631"/>
      <c r="B55" s="624" t="s">
        <v>54</v>
      </c>
      <c r="C55" s="633" t="s">
        <v>618</v>
      </c>
      <c r="D55" s="623"/>
      <c r="E55" s="612"/>
      <c r="F55" s="590" t="s">
        <v>19</v>
      </c>
      <c r="G55" s="591"/>
      <c r="H55" s="591">
        <f t="shared" si="11"/>
        <v>0</v>
      </c>
      <c r="I55" s="618"/>
      <c r="J55" s="618">
        <f t="shared" si="12"/>
        <v>0</v>
      </c>
      <c r="K55" s="618">
        <f t="shared" si="13"/>
        <v>0</v>
      </c>
      <c r="L55" s="577"/>
    </row>
    <row r="56" spans="1:14" ht="18.399999999999999" customHeight="1" x14ac:dyDescent="0.45">
      <c r="A56" s="631"/>
      <c r="B56" s="624" t="s">
        <v>54</v>
      </c>
      <c r="C56" s="633" t="s">
        <v>619</v>
      </c>
      <c r="D56" s="623"/>
      <c r="E56" s="612"/>
      <c r="F56" s="590" t="s">
        <v>19</v>
      </c>
      <c r="G56" s="591"/>
      <c r="H56" s="591">
        <f t="shared" si="11"/>
        <v>0</v>
      </c>
      <c r="I56" s="618"/>
      <c r="J56" s="618">
        <f t="shared" si="12"/>
        <v>0</v>
      </c>
      <c r="K56" s="618">
        <f t="shared" si="13"/>
        <v>0</v>
      </c>
      <c r="L56" s="577"/>
    </row>
    <row r="57" spans="1:14" ht="18.399999999999999" customHeight="1" x14ac:dyDescent="0.45">
      <c r="A57" s="631"/>
      <c r="B57" s="624" t="s">
        <v>54</v>
      </c>
      <c r="C57" s="633" t="s">
        <v>620</v>
      </c>
      <c r="D57" s="623"/>
      <c r="E57" s="612"/>
      <c r="F57" s="590" t="s">
        <v>19</v>
      </c>
      <c r="G57" s="591"/>
      <c r="H57" s="591">
        <f t="shared" si="11"/>
        <v>0</v>
      </c>
      <c r="I57" s="618"/>
      <c r="J57" s="618">
        <f t="shared" si="12"/>
        <v>0</v>
      </c>
      <c r="K57" s="618">
        <f>+H57+J57</f>
        <v>0</v>
      </c>
      <c r="L57" s="577"/>
    </row>
    <row r="58" spans="1:14" ht="18.399999999999999" customHeight="1" x14ac:dyDescent="0.45">
      <c r="A58" s="603"/>
      <c r="B58" s="1128" t="s">
        <v>84</v>
      </c>
      <c r="C58" s="1129"/>
      <c r="D58" s="1130"/>
      <c r="E58" s="628"/>
      <c r="F58" s="629"/>
      <c r="G58" s="630"/>
      <c r="H58" s="606">
        <f>SUM(H41:H57)</f>
        <v>0</v>
      </c>
      <c r="I58" s="606"/>
      <c r="J58" s="606">
        <f>SUM(J41:J57)</f>
        <v>0</v>
      </c>
      <c r="K58" s="606">
        <f>SUM(K41:K57)</f>
        <v>0</v>
      </c>
      <c r="L58" s="603"/>
    </row>
    <row r="59" spans="1:14" ht="18.399999999999999" customHeight="1" x14ac:dyDescent="0.45">
      <c r="A59" s="608">
        <v>3</v>
      </c>
      <c r="B59" s="609" t="s">
        <v>56</v>
      </c>
      <c r="C59" s="610"/>
      <c r="D59" s="611"/>
      <c r="E59" s="612"/>
      <c r="F59" s="613"/>
      <c r="G59" s="591"/>
      <c r="H59" s="591"/>
      <c r="I59" s="591"/>
      <c r="J59" s="591"/>
      <c r="K59" s="591"/>
      <c r="L59" s="206"/>
    </row>
    <row r="60" spans="1:14" ht="18.399999999999999" customHeight="1" x14ac:dyDescent="0.45">
      <c r="A60" s="634">
        <v>3.1</v>
      </c>
      <c r="B60" s="609" t="s">
        <v>57</v>
      </c>
      <c r="C60" s="610"/>
      <c r="D60" s="611"/>
      <c r="E60" s="612"/>
      <c r="F60" s="613"/>
      <c r="G60" s="591"/>
      <c r="H60" s="591"/>
      <c r="I60" s="591"/>
      <c r="J60" s="591"/>
      <c r="K60" s="591"/>
      <c r="L60" s="206"/>
    </row>
    <row r="61" spans="1:14" ht="18.399999999999999" customHeight="1" x14ac:dyDescent="0.45">
      <c r="A61" s="635"/>
      <c r="B61" s="624" t="s">
        <v>54</v>
      </c>
      <c r="C61" s="616" t="s">
        <v>621</v>
      </c>
      <c r="D61" s="611"/>
      <c r="E61" s="617"/>
      <c r="F61" s="585" t="s">
        <v>50</v>
      </c>
      <c r="G61" s="618"/>
      <c r="H61" s="618">
        <f t="shared" ref="H61:H72" si="14">+G61*E61</f>
        <v>0</v>
      </c>
      <c r="I61" s="618"/>
      <c r="J61" s="618">
        <f t="shared" ref="J61:J72" si="15">+I61*E61</f>
        <v>0</v>
      </c>
      <c r="K61" s="618">
        <f t="shared" ref="K61:K72" si="16">+H61+J61</f>
        <v>0</v>
      </c>
      <c r="L61" s="577"/>
      <c r="N61" s="618"/>
    </row>
    <row r="62" spans="1:14" ht="18.399999999999999" customHeight="1" x14ac:dyDescent="0.45">
      <c r="A62" s="635"/>
      <c r="B62" s="624" t="s">
        <v>54</v>
      </c>
      <c r="C62" s="616" t="s">
        <v>622</v>
      </c>
      <c r="D62" s="611"/>
      <c r="E62" s="617"/>
      <c r="F62" s="585" t="s">
        <v>50</v>
      </c>
      <c r="G62" s="618"/>
      <c r="H62" s="618">
        <f t="shared" si="14"/>
        <v>0</v>
      </c>
      <c r="I62" s="618"/>
      <c r="J62" s="618">
        <f t="shared" si="15"/>
        <v>0</v>
      </c>
      <c r="K62" s="618">
        <f t="shared" si="16"/>
        <v>0</v>
      </c>
      <c r="L62" s="577"/>
      <c r="N62" s="618"/>
    </row>
    <row r="63" spans="1:14" ht="18.399999999999999" customHeight="1" x14ac:dyDescent="0.45">
      <c r="A63" s="635"/>
      <c r="B63" s="624" t="s">
        <v>54</v>
      </c>
      <c r="C63" s="616" t="s">
        <v>623</v>
      </c>
      <c r="D63" s="611"/>
      <c r="E63" s="617"/>
      <c r="F63" s="585" t="s">
        <v>50</v>
      </c>
      <c r="G63" s="618"/>
      <c r="H63" s="618">
        <f t="shared" si="14"/>
        <v>0</v>
      </c>
      <c r="I63" s="618"/>
      <c r="J63" s="618">
        <f t="shared" si="15"/>
        <v>0</v>
      </c>
      <c r="K63" s="618">
        <f t="shared" si="16"/>
        <v>0</v>
      </c>
      <c r="L63" s="577"/>
    </row>
    <row r="64" spans="1:14" ht="18.399999999999999" customHeight="1" x14ac:dyDescent="0.45">
      <c r="A64" s="635"/>
      <c r="B64" s="624" t="s">
        <v>54</v>
      </c>
      <c r="C64" s="616" t="s">
        <v>624</v>
      </c>
      <c r="D64" s="611"/>
      <c r="E64" s="617"/>
      <c r="F64" s="585" t="s">
        <v>50</v>
      </c>
      <c r="G64" s="618"/>
      <c r="H64" s="618">
        <f t="shared" si="14"/>
        <v>0</v>
      </c>
      <c r="I64" s="618"/>
      <c r="J64" s="618">
        <f t="shared" si="15"/>
        <v>0</v>
      </c>
      <c r="K64" s="618">
        <f t="shared" si="16"/>
        <v>0</v>
      </c>
      <c r="L64" s="577"/>
    </row>
    <row r="65" spans="1:14" ht="18.399999999999999" customHeight="1" x14ac:dyDescent="0.45">
      <c r="A65" s="635"/>
      <c r="B65" s="624" t="s">
        <v>54</v>
      </c>
      <c r="C65" s="616" t="s">
        <v>625</v>
      </c>
      <c r="D65" s="611"/>
      <c r="E65" s="617"/>
      <c r="F65" s="585" t="s">
        <v>50</v>
      </c>
      <c r="G65" s="618"/>
      <c r="H65" s="618">
        <f t="shared" si="14"/>
        <v>0</v>
      </c>
      <c r="I65" s="618"/>
      <c r="J65" s="618">
        <f t="shared" si="15"/>
        <v>0</v>
      </c>
      <c r="K65" s="618">
        <f t="shared" si="16"/>
        <v>0</v>
      </c>
      <c r="L65" s="577"/>
    </row>
    <row r="66" spans="1:14" ht="18.399999999999999" customHeight="1" x14ac:dyDescent="0.45">
      <c r="A66" s="635"/>
      <c r="B66" s="624" t="s">
        <v>54</v>
      </c>
      <c r="C66" s="616" t="s">
        <v>626</v>
      </c>
      <c r="D66" s="611"/>
      <c r="E66" s="617"/>
      <c r="F66" s="585" t="s">
        <v>50</v>
      </c>
      <c r="G66" s="656"/>
      <c r="H66" s="656">
        <f t="shared" si="14"/>
        <v>0</v>
      </c>
      <c r="I66" s="656"/>
      <c r="J66" s="618">
        <f t="shared" si="15"/>
        <v>0</v>
      </c>
      <c r="K66" s="618">
        <f t="shared" si="16"/>
        <v>0</v>
      </c>
      <c r="L66" s="577"/>
    </row>
    <row r="67" spans="1:14" ht="18.399999999999999" customHeight="1" x14ac:dyDescent="0.45">
      <c r="A67" s="635"/>
      <c r="B67" s="624" t="s">
        <v>54</v>
      </c>
      <c r="C67" s="616" t="s">
        <v>627</v>
      </c>
      <c r="D67" s="611"/>
      <c r="E67" s="617"/>
      <c r="F67" s="585" t="s">
        <v>50</v>
      </c>
      <c r="G67" s="618"/>
      <c r="H67" s="618">
        <f t="shared" si="14"/>
        <v>0</v>
      </c>
      <c r="I67" s="618"/>
      <c r="J67" s="618">
        <f t="shared" si="15"/>
        <v>0</v>
      </c>
      <c r="K67" s="618">
        <f t="shared" si="16"/>
        <v>0</v>
      </c>
      <c r="L67" s="577"/>
    </row>
    <row r="68" spans="1:14" ht="18.399999999999999" customHeight="1" x14ac:dyDescent="0.45">
      <c r="A68" s="635"/>
      <c r="B68" s="624" t="s">
        <v>54</v>
      </c>
      <c r="C68" s="616" t="s">
        <v>231</v>
      </c>
      <c r="D68" s="611"/>
      <c r="E68" s="617"/>
      <c r="F68" s="585" t="s">
        <v>50</v>
      </c>
      <c r="G68" s="618"/>
      <c r="H68" s="618">
        <f t="shared" si="14"/>
        <v>0</v>
      </c>
      <c r="I68" s="618"/>
      <c r="J68" s="618">
        <f t="shared" si="15"/>
        <v>0</v>
      </c>
      <c r="K68" s="618">
        <f t="shared" si="16"/>
        <v>0</v>
      </c>
      <c r="L68" s="577"/>
    </row>
    <row r="69" spans="1:14" ht="18.399999999999999" customHeight="1" x14ac:dyDescent="0.45">
      <c r="A69" s="635"/>
      <c r="B69" s="624" t="s">
        <v>54</v>
      </c>
      <c r="C69" s="616" t="s">
        <v>58</v>
      </c>
      <c r="D69" s="611"/>
      <c r="E69" s="617"/>
      <c r="F69" s="585" t="s">
        <v>50</v>
      </c>
      <c r="G69" s="618"/>
      <c r="H69" s="618">
        <f t="shared" si="14"/>
        <v>0</v>
      </c>
      <c r="I69" s="618"/>
      <c r="J69" s="618">
        <f t="shared" si="15"/>
        <v>0</v>
      </c>
      <c r="K69" s="618">
        <f t="shared" si="16"/>
        <v>0</v>
      </c>
      <c r="L69" s="577"/>
    </row>
    <row r="70" spans="1:14" ht="18.399999999999999" customHeight="1" x14ac:dyDescent="0.45">
      <c r="A70" s="635"/>
      <c r="B70" s="624" t="s">
        <v>54</v>
      </c>
      <c r="C70" s="616" t="s">
        <v>59</v>
      </c>
      <c r="D70" s="611"/>
      <c r="E70" s="617"/>
      <c r="F70" s="585" t="s">
        <v>50</v>
      </c>
      <c r="G70" s="618"/>
      <c r="H70" s="618">
        <f t="shared" si="14"/>
        <v>0</v>
      </c>
      <c r="I70" s="618"/>
      <c r="J70" s="618">
        <f t="shared" si="15"/>
        <v>0</v>
      </c>
      <c r="K70" s="618">
        <f t="shared" si="16"/>
        <v>0</v>
      </c>
      <c r="L70" s="577"/>
      <c r="N70" s="995"/>
    </row>
    <row r="71" spans="1:14" ht="18.600000000000001" customHeight="1" x14ac:dyDescent="0.45">
      <c r="A71" s="638"/>
      <c r="B71" s="624" t="s">
        <v>54</v>
      </c>
      <c r="C71" s="702" t="s">
        <v>760</v>
      </c>
      <c r="D71" s="652"/>
      <c r="E71" s="584"/>
      <c r="F71" s="585" t="s">
        <v>50</v>
      </c>
      <c r="G71" s="618"/>
      <c r="H71" s="618">
        <f t="shared" si="14"/>
        <v>0</v>
      </c>
      <c r="I71" s="618"/>
      <c r="J71" s="618">
        <f t="shared" si="15"/>
        <v>0</v>
      </c>
      <c r="K71" s="618">
        <f t="shared" si="16"/>
        <v>0</v>
      </c>
      <c r="L71" s="635"/>
    </row>
    <row r="72" spans="1:14" ht="18.600000000000001" customHeight="1" x14ac:dyDescent="0.45">
      <c r="A72" s="635"/>
      <c r="B72" s="624" t="s">
        <v>54</v>
      </c>
      <c r="C72" s="616" t="s">
        <v>60</v>
      </c>
      <c r="D72" s="611"/>
      <c r="E72" s="584"/>
      <c r="F72" s="585" t="s">
        <v>23</v>
      </c>
      <c r="G72" s="618"/>
      <c r="H72" s="618">
        <f t="shared" si="14"/>
        <v>0</v>
      </c>
      <c r="I72" s="618"/>
      <c r="J72" s="618">
        <f t="shared" si="15"/>
        <v>0</v>
      </c>
      <c r="K72" s="618">
        <f t="shared" si="16"/>
        <v>0</v>
      </c>
      <c r="L72" s="636"/>
    </row>
    <row r="73" spans="1:14" ht="18.600000000000001" customHeight="1" x14ac:dyDescent="0.45">
      <c r="A73" s="634">
        <v>3.2</v>
      </c>
      <c r="B73" s="609" t="s">
        <v>61</v>
      </c>
      <c r="C73" s="637"/>
      <c r="D73" s="611"/>
      <c r="E73" s="617"/>
      <c r="F73" s="585"/>
      <c r="G73" s="618"/>
      <c r="H73" s="618"/>
      <c r="I73" s="618"/>
      <c r="J73" s="618"/>
      <c r="K73" s="618"/>
      <c r="L73" s="577"/>
    </row>
    <row r="74" spans="1:14" ht="18.600000000000001" customHeight="1" x14ac:dyDescent="0.45">
      <c r="A74" s="635"/>
      <c r="B74" s="624" t="s">
        <v>54</v>
      </c>
      <c r="C74" s="616" t="s">
        <v>628</v>
      </c>
      <c r="D74" s="611"/>
      <c r="E74" s="584"/>
      <c r="F74" s="585" t="s">
        <v>50</v>
      </c>
      <c r="G74" s="618"/>
      <c r="H74" s="618">
        <f t="shared" ref="H74:H82" si="17">+G74*E74</f>
        <v>0</v>
      </c>
      <c r="I74" s="618"/>
      <c r="J74" s="618">
        <f t="shared" ref="J74:J82" si="18">+I74*E74</f>
        <v>0</v>
      </c>
      <c r="K74" s="618">
        <f t="shared" ref="K74:K80" si="19">+H74+J74</f>
        <v>0</v>
      </c>
      <c r="L74" s="577"/>
    </row>
    <row r="75" spans="1:14" ht="18.600000000000001" customHeight="1" x14ac:dyDescent="0.45">
      <c r="A75" s="635"/>
      <c r="B75" s="624" t="s">
        <v>54</v>
      </c>
      <c r="C75" s="616" t="s">
        <v>232</v>
      </c>
      <c r="D75" s="611"/>
      <c r="E75" s="584"/>
      <c r="F75" s="585" t="s">
        <v>50</v>
      </c>
      <c r="G75" s="618"/>
      <c r="H75" s="618">
        <f t="shared" si="17"/>
        <v>0</v>
      </c>
      <c r="I75" s="618"/>
      <c r="J75" s="618">
        <f t="shared" si="18"/>
        <v>0</v>
      </c>
      <c r="K75" s="618">
        <f t="shared" si="19"/>
        <v>0</v>
      </c>
      <c r="L75" s="577"/>
    </row>
    <row r="76" spans="1:14" ht="18.600000000000001" customHeight="1" x14ac:dyDescent="0.45">
      <c r="A76" s="635"/>
      <c r="B76" s="624" t="s">
        <v>54</v>
      </c>
      <c r="C76" s="616" t="s">
        <v>629</v>
      </c>
      <c r="D76" s="611"/>
      <c r="E76" s="584"/>
      <c r="F76" s="585" t="s">
        <v>50</v>
      </c>
      <c r="G76" s="618"/>
      <c r="H76" s="618">
        <f t="shared" si="17"/>
        <v>0</v>
      </c>
      <c r="I76" s="618"/>
      <c r="J76" s="618">
        <f t="shared" si="18"/>
        <v>0</v>
      </c>
      <c r="K76" s="618">
        <f t="shared" si="19"/>
        <v>0</v>
      </c>
      <c r="L76" s="577"/>
    </row>
    <row r="77" spans="1:14" ht="18.600000000000001" customHeight="1" x14ac:dyDescent="0.45">
      <c r="A77" s="635"/>
      <c r="B77" s="624" t="s">
        <v>54</v>
      </c>
      <c r="C77" s="616" t="s">
        <v>630</v>
      </c>
      <c r="D77" s="611"/>
      <c r="E77" s="584"/>
      <c r="F77" s="585" t="s">
        <v>50</v>
      </c>
      <c r="G77" s="618"/>
      <c r="H77" s="618">
        <f t="shared" si="17"/>
        <v>0</v>
      </c>
      <c r="I77" s="618"/>
      <c r="J77" s="618">
        <f t="shared" si="18"/>
        <v>0</v>
      </c>
      <c r="K77" s="618">
        <f t="shared" si="19"/>
        <v>0</v>
      </c>
      <c r="L77" s="577"/>
    </row>
    <row r="78" spans="1:14" ht="18.600000000000001" customHeight="1" x14ac:dyDescent="0.45">
      <c r="A78" s="635"/>
      <c r="B78" s="624" t="s">
        <v>54</v>
      </c>
      <c r="C78" s="616" t="s">
        <v>631</v>
      </c>
      <c r="D78" s="611"/>
      <c r="E78" s="584"/>
      <c r="F78" s="585" t="s">
        <v>50</v>
      </c>
      <c r="G78" s="618"/>
      <c r="H78" s="618">
        <f t="shared" si="17"/>
        <v>0</v>
      </c>
      <c r="I78" s="618"/>
      <c r="J78" s="618">
        <f t="shared" si="18"/>
        <v>0</v>
      </c>
      <c r="K78" s="618">
        <f t="shared" si="19"/>
        <v>0</v>
      </c>
      <c r="L78" s="577"/>
    </row>
    <row r="79" spans="1:14" ht="18.600000000000001" customHeight="1" x14ac:dyDescent="0.45">
      <c r="A79" s="638"/>
      <c r="B79" s="624" t="s">
        <v>54</v>
      </c>
      <c r="C79" s="616" t="s">
        <v>233</v>
      </c>
      <c r="D79" s="580"/>
      <c r="E79" s="584"/>
      <c r="F79" s="585" t="s">
        <v>50</v>
      </c>
      <c r="G79" s="618"/>
      <c r="H79" s="618">
        <f t="shared" si="17"/>
        <v>0</v>
      </c>
      <c r="I79" s="618"/>
      <c r="J79" s="618">
        <f t="shared" si="18"/>
        <v>0</v>
      </c>
      <c r="K79" s="618">
        <f t="shared" si="19"/>
        <v>0</v>
      </c>
      <c r="L79" s="635"/>
    </row>
    <row r="80" spans="1:14" ht="18.600000000000001" customHeight="1" x14ac:dyDescent="0.45">
      <c r="A80" s="635"/>
      <c r="B80" s="624" t="s">
        <v>54</v>
      </c>
      <c r="C80" s="616" t="s">
        <v>234</v>
      </c>
      <c r="D80" s="580"/>
      <c r="E80" s="584"/>
      <c r="F80" s="585" t="s">
        <v>50</v>
      </c>
      <c r="G80" s="618"/>
      <c r="H80" s="618">
        <f t="shared" si="17"/>
        <v>0</v>
      </c>
      <c r="I80" s="618"/>
      <c r="J80" s="618">
        <f t="shared" si="18"/>
        <v>0</v>
      </c>
      <c r="K80" s="618">
        <f t="shared" si="19"/>
        <v>0</v>
      </c>
      <c r="L80" s="577"/>
    </row>
    <row r="81" spans="1:16" ht="18.600000000000001" customHeight="1" x14ac:dyDescent="0.45">
      <c r="A81" s="639"/>
      <c r="B81" s="624" t="s">
        <v>54</v>
      </c>
      <c r="C81" s="616" t="s">
        <v>243</v>
      </c>
      <c r="D81" s="580"/>
      <c r="E81" s="584"/>
      <c r="F81" s="585" t="s">
        <v>50</v>
      </c>
      <c r="G81" s="618"/>
      <c r="H81" s="618">
        <f>+G81*E81</f>
        <v>0</v>
      </c>
      <c r="I81" s="618"/>
      <c r="J81" s="618">
        <f>+I81*E81</f>
        <v>0</v>
      </c>
      <c r="K81" s="618">
        <f>+H81+J81</f>
        <v>0</v>
      </c>
      <c r="L81" s="635"/>
    </row>
    <row r="82" spans="1:16" ht="18.600000000000001" customHeight="1" x14ac:dyDescent="0.45">
      <c r="A82" s="635"/>
      <c r="B82" s="624" t="s">
        <v>54</v>
      </c>
      <c r="C82" s="616" t="s">
        <v>60</v>
      </c>
      <c r="D82" s="640"/>
      <c r="E82" s="584"/>
      <c r="F82" s="585" t="s">
        <v>9</v>
      </c>
      <c r="G82" s="618"/>
      <c r="H82" s="618">
        <f t="shared" si="17"/>
        <v>0</v>
      </c>
      <c r="I82" s="618"/>
      <c r="J82" s="618">
        <f t="shared" si="18"/>
        <v>0</v>
      </c>
      <c r="K82" s="618">
        <f>+H82+J82</f>
        <v>0</v>
      </c>
      <c r="L82" s="636"/>
    </row>
    <row r="83" spans="1:16" ht="18.600000000000001" customHeight="1" x14ac:dyDescent="0.45">
      <c r="A83" s="641"/>
      <c r="B83" s="642"/>
      <c r="C83" s="643"/>
      <c r="D83" s="644"/>
      <c r="E83" s="645"/>
      <c r="F83" s="646"/>
      <c r="G83" s="647"/>
      <c r="H83" s="647"/>
      <c r="I83" s="647"/>
      <c r="J83" s="647"/>
      <c r="K83" s="647"/>
      <c r="L83" s="648"/>
    </row>
    <row r="84" spans="1:16" ht="18.600000000000001" customHeight="1" x14ac:dyDescent="0.45">
      <c r="A84" s="649"/>
      <c r="B84" s="1128" t="s">
        <v>62</v>
      </c>
      <c r="C84" s="1129"/>
      <c r="D84" s="1130"/>
      <c r="E84" s="628"/>
      <c r="F84" s="629"/>
      <c r="G84" s="630"/>
      <c r="H84" s="606">
        <f>SUM(H61:H82)</f>
        <v>0</v>
      </c>
      <c r="I84" s="606"/>
      <c r="J84" s="606">
        <f>SUM(J61:J82)</f>
        <v>0</v>
      </c>
      <c r="K84" s="606">
        <f>SUM(K61:K82)</f>
        <v>0</v>
      </c>
      <c r="L84" s="603"/>
      <c r="N84" s="619"/>
      <c r="P84" s="607"/>
    </row>
    <row r="85" spans="1:16" ht="18.600000000000001" customHeight="1" x14ac:dyDescent="0.45">
      <c r="A85" s="650">
        <v>4</v>
      </c>
      <c r="B85" s="609" t="s">
        <v>63</v>
      </c>
      <c r="C85" s="651"/>
      <c r="D85" s="652"/>
      <c r="E85" s="612"/>
      <c r="F85" s="590"/>
      <c r="G85" s="591"/>
      <c r="H85" s="591"/>
      <c r="I85" s="591"/>
      <c r="J85" s="591"/>
      <c r="K85" s="591"/>
      <c r="L85" s="577"/>
    </row>
    <row r="86" spans="1:16" ht="18.600000000000001" customHeight="1" x14ac:dyDescent="0.45">
      <c r="A86" s="577"/>
      <c r="B86" s="624" t="s">
        <v>54</v>
      </c>
      <c r="C86" s="653" t="s">
        <v>632</v>
      </c>
      <c r="D86" s="654"/>
      <c r="E86" s="655"/>
      <c r="F86" s="602"/>
      <c r="G86" s="655"/>
      <c r="H86" s="655"/>
      <c r="I86" s="656"/>
      <c r="J86" s="656"/>
      <c r="K86" s="656"/>
      <c r="L86" s="577"/>
      <c r="M86" s="655"/>
    </row>
    <row r="87" spans="1:16" ht="18.600000000000001" customHeight="1" x14ac:dyDescent="0.45">
      <c r="A87" s="577"/>
      <c r="B87" s="624"/>
      <c r="C87" s="657" t="s">
        <v>633</v>
      </c>
      <c r="D87" s="658"/>
      <c r="E87" s="655"/>
      <c r="F87" s="602" t="s">
        <v>19</v>
      </c>
      <c r="G87" s="655"/>
      <c r="H87" s="655">
        <f t="shared" ref="H87" si="20">E87*G87</f>
        <v>0</v>
      </c>
      <c r="I87" s="656"/>
      <c r="J87" s="656">
        <f t="shared" ref="J87" si="21">+I87*E87</f>
        <v>0</v>
      </c>
      <c r="K87" s="656">
        <f t="shared" ref="K87" si="22">+H87+J87</f>
        <v>0</v>
      </c>
      <c r="L87" s="577"/>
      <c r="M87" s="655"/>
    </row>
    <row r="88" spans="1:16" ht="18.600000000000001" customHeight="1" x14ac:dyDescent="0.45">
      <c r="A88" s="577"/>
      <c r="B88" s="996"/>
      <c r="C88" s="657" t="s">
        <v>634</v>
      </c>
      <c r="D88" s="658"/>
      <c r="E88" s="655"/>
      <c r="F88" s="602"/>
      <c r="G88" s="655"/>
      <c r="H88" s="655"/>
      <c r="I88" s="656"/>
      <c r="J88" s="656"/>
      <c r="K88" s="656"/>
      <c r="L88" s="577"/>
      <c r="M88" s="655"/>
    </row>
    <row r="89" spans="1:16" ht="18.600000000000001" customHeight="1" x14ac:dyDescent="0.45">
      <c r="A89" s="577"/>
      <c r="B89" s="624" t="s">
        <v>54</v>
      </c>
      <c r="C89" s="653" t="s">
        <v>635</v>
      </c>
      <c r="D89" s="658"/>
      <c r="E89" s="655"/>
      <c r="F89" s="602"/>
      <c r="G89" s="655"/>
      <c r="H89" s="655"/>
      <c r="I89" s="656"/>
      <c r="J89" s="656"/>
      <c r="K89" s="656"/>
      <c r="L89" s="577"/>
      <c r="M89" s="655"/>
    </row>
    <row r="90" spans="1:16" ht="18.600000000000001" customHeight="1" x14ac:dyDescent="0.45">
      <c r="A90" s="577"/>
      <c r="B90" s="624"/>
      <c r="C90" s="659" t="s">
        <v>636</v>
      </c>
      <c r="D90" s="658"/>
      <c r="E90" s="655"/>
      <c r="F90" s="602" t="s">
        <v>19</v>
      </c>
      <c r="G90" s="655"/>
      <c r="H90" s="655">
        <f t="shared" ref="H90:H91" si="23">E90*G90</f>
        <v>0</v>
      </c>
      <c r="I90" s="656"/>
      <c r="J90" s="656">
        <f t="shared" ref="J90" si="24">+I90*E90</f>
        <v>0</v>
      </c>
      <c r="K90" s="656">
        <f t="shared" ref="K90:K91" si="25">+H90+J90</f>
        <v>0</v>
      </c>
      <c r="L90" s="577"/>
      <c r="M90" s="655"/>
    </row>
    <row r="91" spans="1:16" ht="18.600000000000001" customHeight="1" x14ac:dyDescent="0.45">
      <c r="A91" s="577"/>
      <c r="B91" s="624"/>
      <c r="C91" s="659" t="s">
        <v>637</v>
      </c>
      <c r="D91" s="658"/>
      <c r="E91" s="655"/>
      <c r="F91" s="602" t="s">
        <v>19</v>
      </c>
      <c r="G91" s="655"/>
      <c r="H91" s="655">
        <f t="shared" si="23"/>
        <v>0</v>
      </c>
      <c r="I91" s="656"/>
      <c r="J91" s="656"/>
      <c r="K91" s="656">
        <f t="shared" si="25"/>
        <v>0</v>
      </c>
      <c r="L91" s="577"/>
      <c r="M91" s="655"/>
    </row>
    <row r="92" spans="1:16" ht="18.600000000000001" customHeight="1" x14ac:dyDescent="0.45">
      <c r="A92" s="577"/>
      <c r="B92" s="624" t="s">
        <v>54</v>
      </c>
      <c r="C92" s="653" t="s">
        <v>638</v>
      </c>
      <c r="D92" s="658"/>
      <c r="E92" s="655"/>
      <c r="F92" s="602"/>
      <c r="G92" s="655"/>
      <c r="H92" s="655"/>
      <c r="I92" s="656"/>
      <c r="J92" s="656"/>
      <c r="K92" s="656"/>
      <c r="L92" s="577"/>
      <c r="M92" s="655"/>
    </row>
    <row r="93" spans="1:16" ht="18.600000000000001" customHeight="1" x14ac:dyDescent="0.45">
      <c r="A93" s="577"/>
      <c r="B93" s="624"/>
      <c r="C93" s="657" t="s">
        <v>639</v>
      </c>
      <c r="D93" s="658"/>
      <c r="E93" s="655"/>
      <c r="F93" s="602" t="s">
        <v>19</v>
      </c>
      <c r="G93" s="655"/>
      <c r="H93" s="655">
        <f t="shared" ref="H93" si="26">E93*G93</f>
        <v>0</v>
      </c>
      <c r="I93" s="656"/>
      <c r="J93" s="656">
        <f t="shared" ref="J93" si="27">+I93*E93</f>
        <v>0</v>
      </c>
      <c r="K93" s="656">
        <f t="shared" ref="K93" si="28">+H93+J93</f>
        <v>0</v>
      </c>
      <c r="L93" s="577"/>
      <c r="M93" s="655"/>
    </row>
    <row r="94" spans="1:16" ht="18.600000000000001" customHeight="1" x14ac:dyDescent="0.45">
      <c r="A94" s="577"/>
      <c r="B94" s="660"/>
      <c r="C94" s="657" t="s">
        <v>640</v>
      </c>
      <c r="D94" s="658"/>
      <c r="E94" s="655"/>
      <c r="F94" s="602"/>
      <c r="G94" s="655"/>
      <c r="H94" s="655"/>
      <c r="I94" s="656"/>
      <c r="J94" s="656"/>
      <c r="K94" s="656"/>
      <c r="L94" s="577"/>
      <c r="M94" s="655"/>
    </row>
    <row r="95" spans="1:16" ht="18.600000000000001" customHeight="1" x14ac:dyDescent="0.45">
      <c r="A95" s="577"/>
      <c r="B95" s="624" t="s">
        <v>54</v>
      </c>
      <c r="C95" s="653" t="s">
        <v>641</v>
      </c>
      <c r="D95" s="658"/>
      <c r="E95" s="655"/>
      <c r="F95" s="602"/>
      <c r="G95" s="655"/>
      <c r="H95" s="655"/>
      <c r="I95" s="656"/>
      <c r="J95" s="656"/>
      <c r="K95" s="656"/>
      <c r="L95" s="577"/>
      <c r="M95" s="655"/>
    </row>
    <row r="96" spans="1:16" ht="18.600000000000001" customHeight="1" x14ac:dyDescent="0.45">
      <c r="A96" s="577"/>
      <c r="B96" s="624"/>
      <c r="C96" s="657" t="s">
        <v>639</v>
      </c>
      <c r="D96" s="658"/>
      <c r="E96" s="655"/>
      <c r="F96" s="602" t="s">
        <v>19</v>
      </c>
      <c r="G96" s="655"/>
      <c r="H96" s="655">
        <f t="shared" ref="H96" si="29">E96*G96</f>
        <v>0</v>
      </c>
      <c r="I96" s="656"/>
      <c r="J96" s="656">
        <f t="shared" ref="J96" si="30">+I96*E96</f>
        <v>0</v>
      </c>
      <c r="K96" s="656">
        <f t="shared" ref="K96" si="31">+H96+J96</f>
        <v>0</v>
      </c>
      <c r="L96" s="577"/>
      <c r="M96" s="655"/>
    </row>
    <row r="97" spans="1:13" ht="18.600000000000001" customHeight="1" x14ac:dyDescent="0.45">
      <c r="A97" s="577"/>
      <c r="B97" s="996"/>
      <c r="C97" s="657" t="s">
        <v>642</v>
      </c>
      <c r="D97" s="658"/>
      <c r="E97" s="655"/>
      <c r="F97" s="602"/>
      <c r="G97" s="655"/>
      <c r="H97" s="655"/>
      <c r="I97" s="656"/>
      <c r="J97" s="656"/>
      <c r="K97" s="656"/>
      <c r="L97" s="577"/>
      <c r="M97" s="655"/>
    </row>
    <row r="98" spans="1:13" ht="18.600000000000001" customHeight="1" x14ac:dyDescent="0.45">
      <c r="A98" s="577"/>
      <c r="B98" s="624" t="s">
        <v>54</v>
      </c>
      <c r="C98" s="653" t="s">
        <v>643</v>
      </c>
      <c r="D98" s="658"/>
      <c r="E98" s="655"/>
      <c r="F98" s="602"/>
      <c r="G98" s="655"/>
      <c r="H98" s="655"/>
      <c r="I98" s="656"/>
      <c r="J98" s="656"/>
      <c r="K98" s="656"/>
      <c r="L98" s="577"/>
      <c r="M98" s="655"/>
    </row>
    <row r="99" spans="1:13" ht="18.600000000000001" customHeight="1" x14ac:dyDescent="0.45">
      <c r="A99" s="577"/>
      <c r="B99" s="624"/>
      <c r="C99" s="657" t="s">
        <v>639</v>
      </c>
      <c r="D99" s="658"/>
      <c r="E99" s="655"/>
      <c r="F99" s="602" t="s">
        <v>19</v>
      </c>
      <c r="G99" s="655"/>
      <c r="H99" s="655">
        <f t="shared" ref="H99" si="32">E99*G99</f>
        <v>0</v>
      </c>
      <c r="I99" s="656"/>
      <c r="J99" s="656">
        <f t="shared" ref="J99" si="33">+I99*E99</f>
        <v>0</v>
      </c>
      <c r="K99" s="656">
        <f t="shared" ref="K99" si="34">+H99+J99</f>
        <v>0</v>
      </c>
      <c r="L99" s="577"/>
      <c r="M99" s="655"/>
    </row>
    <row r="100" spans="1:13" ht="18.600000000000001" customHeight="1" x14ac:dyDescent="0.45">
      <c r="A100" s="577"/>
      <c r="B100" s="624"/>
      <c r="C100" s="657" t="s">
        <v>644</v>
      </c>
      <c r="D100" s="658"/>
      <c r="E100" s="655"/>
      <c r="F100" s="602"/>
      <c r="G100" s="655"/>
      <c r="H100" s="655"/>
      <c r="I100" s="656"/>
      <c r="J100" s="656"/>
      <c r="K100" s="656"/>
      <c r="L100" s="577"/>
      <c r="M100" s="655"/>
    </row>
    <row r="101" spans="1:13" ht="18.600000000000001" customHeight="1" x14ac:dyDescent="0.45">
      <c r="A101" s="577"/>
      <c r="B101" s="624" t="s">
        <v>54</v>
      </c>
      <c r="C101" s="653" t="s">
        <v>645</v>
      </c>
      <c r="D101" s="658"/>
      <c r="E101" s="655"/>
      <c r="F101" s="602"/>
      <c r="G101" s="655"/>
      <c r="H101" s="655"/>
      <c r="I101" s="656"/>
      <c r="J101" s="656"/>
      <c r="K101" s="656"/>
      <c r="L101" s="577"/>
      <c r="M101" s="655"/>
    </row>
    <row r="102" spans="1:13" ht="18.600000000000001" customHeight="1" x14ac:dyDescent="0.45">
      <c r="A102" s="577"/>
      <c r="B102" s="624"/>
      <c r="C102" s="657" t="s">
        <v>646</v>
      </c>
      <c r="D102" s="658"/>
      <c r="E102" s="655"/>
      <c r="F102" s="602" t="s">
        <v>19</v>
      </c>
      <c r="G102" s="655"/>
      <c r="H102" s="655">
        <f t="shared" ref="H102" si="35">E102*G102</f>
        <v>0</v>
      </c>
      <c r="I102" s="656"/>
      <c r="J102" s="656">
        <f t="shared" ref="J102" si="36">+I102*E102</f>
        <v>0</v>
      </c>
      <c r="K102" s="656">
        <f t="shared" ref="K102" si="37">+H102+J102</f>
        <v>0</v>
      </c>
      <c r="L102" s="577"/>
      <c r="M102" s="655"/>
    </row>
    <row r="103" spans="1:13" ht="18.600000000000001" customHeight="1" x14ac:dyDescent="0.45">
      <c r="A103" s="577"/>
      <c r="B103" s="996"/>
      <c r="C103" s="657" t="s">
        <v>647</v>
      </c>
      <c r="D103" s="658"/>
      <c r="E103" s="655"/>
      <c r="F103" s="602"/>
      <c r="G103" s="655"/>
      <c r="H103" s="655"/>
      <c r="I103" s="656"/>
      <c r="J103" s="656"/>
      <c r="K103" s="656"/>
      <c r="L103" s="577"/>
      <c r="M103" s="655"/>
    </row>
    <row r="104" spans="1:13" ht="18.600000000000001" customHeight="1" x14ac:dyDescent="0.45">
      <c r="A104" s="577"/>
      <c r="B104" s="624" t="s">
        <v>54</v>
      </c>
      <c r="C104" s="653" t="s">
        <v>648</v>
      </c>
      <c r="D104" s="658"/>
      <c r="E104" s="655"/>
      <c r="F104" s="602"/>
      <c r="G104" s="655"/>
      <c r="H104" s="655"/>
      <c r="I104" s="656"/>
      <c r="J104" s="656"/>
      <c r="K104" s="656"/>
      <c r="L104" s="577"/>
      <c r="M104" s="655"/>
    </row>
    <row r="105" spans="1:13" ht="18.600000000000001" customHeight="1" x14ac:dyDescent="0.45">
      <c r="A105" s="577"/>
      <c r="B105" s="624"/>
      <c r="C105" s="657" t="s">
        <v>639</v>
      </c>
      <c r="D105" s="658"/>
      <c r="E105" s="655"/>
      <c r="F105" s="602" t="s">
        <v>19</v>
      </c>
      <c r="G105" s="655"/>
      <c r="H105" s="655">
        <f t="shared" ref="H105" si="38">E105*G105</f>
        <v>0</v>
      </c>
      <c r="I105" s="656"/>
      <c r="J105" s="656">
        <f t="shared" ref="J105" si="39">+I105*E105</f>
        <v>0</v>
      </c>
      <c r="K105" s="656">
        <f t="shared" ref="K105" si="40">+H105+J105</f>
        <v>0</v>
      </c>
      <c r="L105" s="577"/>
      <c r="M105" s="655"/>
    </row>
    <row r="106" spans="1:13" ht="18.600000000000001" customHeight="1" x14ac:dyDescent="0.45">
      <c r="A106" s="577"/>
      <c r="B106" s="996"/>
      <c r="C106" s="657" t="s">
        <v>649</v>
      </c>
      <c r="D106" s="658"/>
      <c r="E106" s="655"/>
      <c r="F106" s="602"/>
      <c r="G106" s="655"/>
      <c r="H106" s="655"/>
      <c r="I106" s="656"/>
      <c r="J106" s="656"/>
      <c r="K106" s="656"/>
      <c r="L106" s="577"/>
      <c r="M106" s="655"/>
    </row>
    <row r="107" spans="1:13" ht="18.600000000000001" customHeight="1" x14ac:dyDescent="0.45">
      <c r="A107" s="577"/>
      <c r="B107" s="624" t="s">
        <v>54</v>
      </c>
      <c r="C107" s="653" t="s">
        <v>650</v>
      </c>
      <c r="D107" s="654"/>
      <c r="E107" s="655"/>
      <c r="F107" s="602"/>
      <c r="G107" s="655"/>
      <c r="H107" s="655"/>
      <c r="I107" s="656"/>
      <c r="J107" s="656"/>
      <c r="K107" s="656"/>
      <c r="L107" s="577"/>
      <c r="M107" s="655"/>
    </row>
    <row r="108" spans="1:13" ht="18.600000000000001" customHeight="1" x14ac:dyDescent="0.45">
      <c r="A108" s="577"/>
      <c r="B108" s="624"/>
      <c r="C108" s="657" t="s">
        <v>633</v>
      </c>
      <c r="D108" s="658"/>
      <c r="E108" s="655"/>
      <c r="F108" s="602" t="s">
        <v>19</v>
      </c>
      <c r="G108" s="655"/>
      <c r="H108" s="655">
        <f t="shared" ref="H108:H109" si="41">E108*G108</f>
        <v>0</v>
      </c>
      <c r="I108" s="656"/>
      <c r="J108" s="656">
        <f t="shared" ref="J108" si="42">+I108*E108</f>
        <v>0</v>
      </c>
      <c r="K108" s="656">
        <f t="shared" ref="K108:K109" si="43">+H108+J108</f>
        <v>0</v>
      </c>
      <c r="L108" s="577"/>
      <c r="M108" s="655"/>
    </row>
    <row r="109" spans="1:13" ht="18.600000000000001" customHeight="1" x14ac:dyDescent="0.45">
      <c r="A109" s="577"/>
      <c r="B109" s="996"/>
      <c r="C109" s="657" t="s">
        <v>651</v>
      </c>
      <c r="D109" s="658"/>
      <c r="E109" s="655"/>
      <c r="F109" s="602" t="s">
        <v>19</v>
      </c>
      <c r="G109" s="655"/>
      <c r="H109" s="655">
        <f t="shared" si="41"/>
        <v>0</v>
      </c>
      <c r="I109" s="656"/>
      <c r="J109" s="656"/>
      <c r="K109" s="656">
        <f t="shared" si="43"/>
        <v>0</v>
      </c>
      <c r="L109" s="577"/>
      <c r="M109" s="655"/>
    </row>
    <row r="110" spans="1:13" ht="18.600000000000001" customHeight="1" x14ac:dyDescent="0.45">
      <c r="A110" s="577"/>
      <c r="B110" s="624" t="s">
        <v>54</v>
      </c>
      <c r="C110" s="653" t="s">
        <v>652</v>
      </c>
      <c r="D110" s="658"/>
      <c r="E110" s="655"/>
      <c r="F110" s="602"/>
      <c r="G110" s="655"/>
      <c r="H110" s="655"/>
      <c r="I110" s="656"/>
      <c r="J110" s="656"/>
      <c r="K110" s="656"/>
      <c r="L110" s="577"/>
      <c r="M110" s="655"/>
    </row>
    <row r="111" spans="1:13" ht="18.600000000000001" customHeight="1" x14ac:dyDescent="0.45">
      <c r="A111" s="577"/>
      <c r="B111" s="624"/>
      <c r="C111" s="657" t="s">
        <v>653</v>
      </c>
      <c r="D111" s="658"/>
      <c r="E111" s="655"/>
      <c r="F111" s="602" t="s">
        <v>19</v>
      </c>
      <c r="G111" s="655"/>
      <c r="H111" s="655">
        <f t="shared" ref="H111" si="44">E111*G111</f>
        <v>0</v>
      </c>
      <c r="I111" s="656"/>
      <c r="J111" s="656">
        <f t="shared" ref="J111" si="45">+I111*E111</f>
        <v>0</v>
      </c>
      <c r="K111" s="656">
        <f t="shared" ref="K111" si="46">+H111+J111</f>
        <v>0</v>
      </c>
      <c r="L111" s="577"/>
      <c r="M111" s="655"/>
    </row>
    <row r="112" spans="1:13" ht="18.600000000000001" customHeight="1" x14ac:dyDescent="0.45">
      <c r="A112" s="577"/>
      <c r="B112" s="996"/>
      <c r="C112" s="657" t="s">
        <v>654</v>
      </c>
      <c r="D112" s="658"/>
      <c r="E112" s="655"/>
      <c r="F112" s="602"/>
      <c r="G112" s="655"/>
      <c r="H112" s="655"/>
      <c r="I112" s="656"/>
      <c r="J112" s="656"/>
      <c r="K112" s="656"/>
      <c r="L112" s="577"/>
      <c r="M112" s="655"/>
    </row>
    <row r="113" spans="1:13" ht="18.600000000000001" customHeight="1" x14ac:dyDescent="0.45">
      <c r="A113" s="577"/>
      <c r="B113" s="624" t="s">
        <v>54</v>
      </c>
      <c r="C113" s="653" t="s">
        <v>655</v>
      </c>
      <c r="D113" s="658"/>
      <c r="E113" s="655"/>
      <c r="F113" s="602"/>
      <c r="G113" s="655"/>
      <c r="H113" s="655"/>
      <c r="I113" s="656"/>
      <c r="J113" s="656"/>
      <c r="K113" s="656"/>
      <c r="L113" s="577"/>
      <c r="M113" s="655"/>
    </row>
    <row r="114" spans="1:13" ht="18.600000000000001" customHeight="1" x14ac:dyDescent="0.45">
      <c r="A114" s="577"/>
      <c r="B114" s="624"/>
      <c r="C114" s="657" t="s">
        <v>653</v>
      </c>
      <c r="D114" s="658"/>
      <c r="E114" s="655"/>
      <c r="F114" s="602" t="s">
        <v>19</v>
      </c>
      <c r="G114" s="655"/>
      <c r="H114" s="655">
        <f t="shared" ref="H114" si="47">E114*G114</f>
        <v>0</v>
      </c>
      <c r="I114" s="656"/>
      <c r="J114" s="656">
        <f t="shared" ref="J114" si="48">+I114*E114</f>
        <v>0</v>
      </c>
      <c r="K114" s="656">
        <f t="shared" ref="K114" si="49">+H114+J114</f>
        <v>0</v>
      </c>
      <c r="L114" s="577"/>
      <c r="M114" s="655"/>
    </row>
    <row r="115" spans="1:13" ht="18.600000000000001" customHeight="1" x14ac:dyDescent="0.45">
      <c r="A115" s="577"/>
      <c r="B115" s="996"/>
      <c r="C115" s="657" t="s">
        <v>656</v>
      </c>
      <c r="D115" s="658"/>
      <c r="E115" s="655"/>
      <c r="F115" s="602"/>
      <c r="G115" s="655"/>
      <c r="H115" s="655"/>
      <c r="I115" s="656"/>
      <c r="J115" s="656"/>
      <c r="K115" s="656"/>
      <c r="L115" s="577"/>
      <c r="M115" s="655"/>
    </row>
    <row r="116" spans="1:13" ht="18.600000000000001" customHeight="1" x14ac:dyDescent="0.45">
      <c r="A116" s="577"/>
      <c r="B116" s="624" t="s">
        <v>54</v>
      </c>
      <c r="C116" s="653" t="s">
        <v>657</v>
      </c>
      <c r="D116" s="658"/>
      <c r="E116" s="655"/>
      <c r="F116" s="602"/>
      <c r="G116" s="655"/>
      <c r="H116" s="655"/>
      <c r="I116" s="656"/>
      <c r="J116" s="656"/>
      <c r="K116" s="656"/>
      <c r="L116" s="577"/>
      <c r="M116" s="655"/>
    </row>
    <row r="117" spans="1:13" ht="18.600000000000001" customHeight="1" x14ac:dyDescent="0.45">
      <c r="A117" s="577"/>
      <c r="B117" s="624"/>
      <c r="C117" s="659" t="s">
        <v>658</v>
      </c>
      <c r="D117" s="658"/>
      <c r="E117" s="655"/>
      <c r="F117" s="602" t="s">
        <v>19</v>
      </c>
      <c r="G117" s="655"/>
      <c r="H117" s="655">
        <f t="shared" ref="H117:H120" si="50">E117*G117</f>
        <v>0</v>
      </c>
      <c r="I117" s="656"/>
      <c r="J117" s="656">
        <f t="shared" ref="J117" si="51">+I117*E117</f>
        <v>0</v>
      </c>
      <c r="K117" s="656">
        <f t="shared" ref="K117:K120" si="52">+H117+J117</f>
        <v>0</v>
      </c>
      <c r="L117" s="577"/>
      <c r="M117" s="655"/>
    </row>
    <row r="118" spans="1:13" ht="18.600000000000001" customHeight="1" x14ac:dyDescent="0.45">
      <c r="A118" s="577"/>
      <c r="B118" s="996"/>
      <c r="C118" s="659" t="s">
        <v>659</v>
      </c>
      <c r="D118" s="658"/>
      <c r="E118" s="655"/>
      <c r="F118" s="602" t="s">
        <v>19</v>
      </c>
      <c r="G118" s="655"/>
      <c r="H118" s="655">
        <f t="shared" si="50"/>
        <v>0</v>
      </c>
      <c r="I118" s="656"/>
      <c r="J118" s="656"/>
      <c r="K118" s="656">
        <f t="shared" si="52"/>
        <v>0</v>
      </c>
      <c r="L118" s="577"/>
      <c r="M118" s="655"/>
    </row>
    <row r="119" spans="1:13" ht="18.600000000000001" customHeight="1" x14ac:dyDescent="0.45">
      <c r="A119" s="577"/>
      <c r="B119" s="996"/>
      <c r="C119" s="659" t="s">
        <v>660</v>
      </c>
      <c r="D119" s="658"/>
      <c r="E119" s="655"/>
      <c r="F119" s="602" t="s">
        <v>19</v>
      </c>
      <c r="G119" s="655"/>
      <c r="H119" s="655">
        <f t="shared" si="50"/>
        <v>0</v>
      </c>
      <c r="I119" s="656"/>
      <c r="J119" s="656"/>
      <c r="K119" s="656">
        <f t="shared" si="52"/>
        <v>0</v>
      </c>
      <c r="L119" s="577"/>
      <c r="M119" s="655"/>
    </row>
    <row r="120" spans="1:13" ht="18.600000000000001" customHeight="1" x14ac:dyDescent="0.45">
      <c r="A120" s="577"/>
      <c r="B120" s="996"/>
      <c r="C120" s="659" t="s">
        <v>661</v>
      </c>
      <c r="D120" s="658"/>
      <c r="E120" s="655"/>
      <c r="F120" s="602" t="s">
        <v>19</v>
      </c>
      <c r="G120" s="655"/>
      <c r="H120" s="655">
        <f t="shared" si="50"/>
        <v>0</v>
      </c>
      <c r="I120" s="656"/>
      <c r="J120" s="656"/>
      <c r="K120" s="656">
        <f t="shared" si="52"/>
        <v>0</v>
      </c>
      <c r="L120" s="577"/>
      <c r="M120" s="655"/>
    </row>
    <row r="121" spans="1:13" ht="18.600000000000001" customHeight="1" x14ac:dyDescent="0.45">
      <c r="A121" s="577"/>
      <c r="B121" s="624" t="s">
        <v>54</v>
      </c>
      <c r="C121" s="653" t="s">
        <v>662</v>
      </c>
      <c r="D121" s="658"/>
      <c r="E121" s="655"/>
      <c r="F121" s="602"/>
      <c r="G121" s="655"/>
      <c r="H121" s="655"/>
      <c r="I121" s="656"/>
      <c r="J121" s="656"/>
      <c r="K121" s="656"/>
      <c r="L121" s="577"/>
      <c r="M121" s="655"/>
    </row>
    <row r="122" spans="1:13" ht="18.600000000000001" customHeight="1" x14ac:dyDescent="0.45">
      <c r="A122" s="577"/>
      <c r="B122" s="624"/>
      <c r="C122" s="657" t="s">
        <v>663</v>
      </c>
      <c r="D122" s="658"/>
      <c r="E122" s="655"/>
      <c r="F122" s="602" t="s">
        <v>19</v>
      </c>
      <c r="G122" s="655"/>
      <c r="H122" s="655">
        <f t="shared" ref="H122" si="53">E122*G122</f>
        <v>0</v>
      </c>
      <c r="I122" s="656"/>
      <c r="J122" s="656">
        <f t="shared" ref="J122" si="54">+I122*E122</f>
        <v>0</v>
      </c>
      <c r="K122" s="656">
        <f t="shared" ref="K122" si="55">+H122+J122</f>
        <v>0</v>
      </c>
      <c r="L122" s="577"/>
      <c r="M122" s="655"/>
    </row>
    <row r="123" spans="1:13" ht="18.600000000000001" customHeight="1" x14ac:dyDescent="0.45">
      <c r="A123" s="577"/>
      <c r="B123" s="996"/>
      <c r="C123" s="657" t="s">
        <v>664</v>
      </c>
      <c r="D123" s="658"/>
      <c r="E123" s="655"/>
      <c r="F123" s="602"/>
      <c r="G123" s="655"/>
      <c r="H123" s="655"/>
      <c r="I123" s="656"/>
      <c r="J123" s="656"/>
      <c r="K123" s="656"/>
      <c r="L123" s="577"/>
      <c r="M123" s="655"/>
    </row>
    <row r="124" spans="1:13" ht="18.600000000000001" customHeight="1" x14ac:dyDescent="0.45">
      <c r="A124" s="577"/>
      <c r="B124" s="624" t="s">
        <v>54</v>
      </c>
      <c r="C124" s="653" t="s">
        <v>665</v>
      </c>
      <c r="D124" s="658"/>
      <c r="E124" s="655"/>
      <c r="F124" s="602"/>
      <c r="G124" s="655"/>
      <c r="H124" s="655"/>
      <c r="I124" s="656"/>
      <c r="J124" s="656"/>
      <c r="K124" s="656"/>
      <c r="L124" s="577"/>
      <c r="M124" s="655"/>
    </row>
    <row r="125" spans="1:13" ht="18.600000000000001" customHeight="1" x14ac:dyDescent="0.45">
      <c r="A125" s="577"/>
      <c r="B125" s="624"/>
      <c r="C125" s="657" t="s">
        <v>666</v>
      </c>
      <c r="D125" s="658"/>
      <c r="E125" s="655"/>
      <c r="F125" s="602" t="s">
        <v>19</v>
      </c>
      <c r="G125" s="655"/>
      <c r="H125" s="655">
        <f t="shared" ref="H125" si="56">E125*G125</f>
        <v>0</v>
      </c>
      <c r="I125" s="656"/>
      <c r="J125" s="656">
        <f t="shared" ref="J125" si="57">+I125*E125</f>
        <v>0</v>
      </c>
      <c r="K125" s="656">
        <f t="shared" ref="K125" si="58">+H125+J125</f>
        <v>0</v>
      </c>
      <c r="L125" s="577"/>
      <c r="M125" s="655"/>
    </row>
    <row r="126" spans="1:13" ht="18.600000000000001" customHeight="1" x14ac:dyDescent="0.45">
      <c r="A126" s="577"/>
      <c r="B126" s="996"/>
      <c r="C126" s="657" t="s">
        <v>667</v>
      </c>
      <c r="D126" s="658"/>
      <c r="E126" s="655"/>
      <c r="F126" s="602"/>
      <c r="G126" s="655"/>
      <c r="H126" s="655"/>
      <c r="I126" s="656"/>
      <c r="J126" s="656"/>
      <c r="K126" s="656"/>
      <c r="L126" s="577"/>
      <c r="M126" s="655"/>
    </row>
    <row r="127" spans="1:13" ht="18.600000000000001" customHeight="1" x14ac:dyDescent="0.45">
      <c r="A127" s="577"/>
      <c r="B127" s="624" t="s">
        <v>54</v>
      </c>
      <c r="C127" s="653" t="s">
        <v>668</v>
      </c>
      <c r="D127" s="658"/>
      <c r="E127" s="655"/>
      <c r="F127" s="602"/>
      <c r="G127" s="655"/>
      <c r="H127" s="655"/>
      <c r="I127" s="656"/>
      <c r="J127" s="656"/>
      <c r="K127" s="656"/>
      <c r="L127" s="577"/>
      <c r="M127" s="655"/>
    </row>
    <row r="128" spans="1:13" ht="18.600000000000001" customHeight="1" x14ac:dyDescent="0.45">
      <c r="A128" s="577"/>
      <c r="B128" s="624"/>
      <c r="C128" s="657" t="s">
        <v>669</v>
      </c>
      <c r="D128" s="658"/>
      <c r="E128" s="655"/>
      <c r="F128" s="602" t="s">
        <v>19</v>
      </c>
      <c r="G128" s="655"/>
      <c r="H128" s="655">
        <f t="shared" ref="H128" si="59">E128*G128</f>
        <v>0</v>
      </c>
      <c r="I128" s="656"/>
      <c r="J128" s="656">
        <f t="shared" ref="J128" si="60">+I128*E128</f>
        <v>0</v>
      </c>
      <c r="K128" s="656">
        <f t="shared" ref="K128" si="61">+H128+J128</f>
        <v>0</v>
      </c>
      <c r="L128" s="577"/>
      <c r="M128" s="655"/>
    </row>
    <row r="129" spans="1:13" ht="18.600000000000001" customHeight="1" x14ac:dyDescent="0.45">
      <c r="A129" s="577"/>
      <c r="B129" s="996"/>
      <c r="C129" s="657" t="s">
        <v>670</v>
      </c>
      <c r="D129" s="658"/>
      <c r="E129" s="655"/>
      <c r="F129" s="602"/>
      <c r="G129" s="655"/>
      <c r="H129" s="655"/>
      <c r="I129" s="656"/>
      <c r="J129" s="656"/>
      <c r="K129" s="656"/>
      <c r="L129" s="577"/>
      <c r="M129" s="655"/>
    </row>
    <row r="130" spans="1:13" ht="18.600000000000001" customHeight="1" x14ac:dyDescent="0.45">
      <c r="A130" s="577"/>
      <c r="B130" s="624" t="s">
        <v>54</v>
      </c>
      <c r="C130" s="653" t="s">
        <v>671</v>
      </c>
      <c r="D130" s="658"/>
      <c r="E130" s="655"/>
      <c r="F130" s="602"/>
      <c r="G130" s="655"/>
      <c r="H130" s="655"/>
      <c r="I130" s="656"/>
      <c r="J130" s="656"/>
      <c r="K130" s="656"/>
      <c r="L130" s="577"/>
      <c r="M130" s="655"/>
    </row>
    <row r="131" spans="1:13" ht="18.600000000000001" customHeight="1" x14ac:dyDescent="0.45">
      <c r="A131" s="577"/>
      <c r="B131" s="624"/>
      <c r="C131" s="657" t="s">
        <v>672</v>
      </c>
      <c r="D131" s="658"/>
      <c r="E131" s="655"/>
      <c r="F131" s="602" t="s">
        <v>19</v>
      </c>
      <c r="G131" s="655"/>
      <c r="H131" s="655">
        <f t="shared" ref="H131" si="62">E131*G131</f>
        <v>0</v>
      </c>
      <c r="I131" s="656"/>
      <c r="J131" s="656">
        <f t="shared" ref="J131" si="63">+I131*E131</f>
        <v>0</v>
      </c>
      <c r="K131" s="656">
        <f t="shared" ref="K131" si="64">+H131+J131</f>
        <v>0</v>
      </c>
      <c r="L131" s="577"/>
      <c r="M131" s="655"/>
    </row>
    <row r="132" spans="1:13" ht="18.600000000000001" customHeight="1" x14ac:dyDescent="0.45">
      <c r="A132" s="577"/>
      <c r="B132" s="996"/>
      <c r="C132" s="657" t="s">
        <v>673</v>
      </c>
      <c r="D132" s="658"/>
      <c r="E132" s="655"/>
      <c r="F132" s="602"/>
      <c r="G132" s="655"/>
      <c r="H132" s="655"/>
      <c r="I132" s="656"/>
      <c r="J132" s="656"/>
      <c r="K132" s="656"/>
      <c r="L132" s="577"/>
      <c r="M132" s="655"/>
    </row>
    <row r="133" spans="1:13" ht="18.600000000000001" customHeight="1" x14ac:dyDescent="0.45">
      <c r="A133" s="577"/>
      <c r="B133" s="624" t="s">
        <v>54</v>
      </c>
      <c r="C133" s="653" t="s">
        <v>674</v>
      </c>
      <c r="D133" s="658"/>
      <c r="E133" s="655"/>
      <c r="F133" s="602"/>
      <c r="G133" s="655"/>
      <c r="H133" s="655"/>
      <c r="I133" s="656"/>
      <c r="J133" s="656"/>
      <c r="K133" s="656"/>
      <c r="L133" s="577"/>
      <c r="M133" s="655"/>
    </row>
    <row r="134" spans="1:13" ht="18.600000000000001" customHeight="1" x14ac:dyDescent="0.45">
      <c r="A134" s="577"/>
      <c r="B134" s="624"/>
      <c r="C134" s="657" t="s">
        <v>675</v>
      </c>
      <c r="D134" s="658"/>
      <c r="E134" s="655"/>
      <c r="F134" s="602"/>
      <c r="G134" s="655"/>
      <c r="H134" s="655"/>
      <c r="I134" s="656"/>
      <c r="J134" s="656"/>
      <c r="K134" s="656"/>
      <c r="L134" s="577"/>
      <c r="M134" s="655"/>
    </row>
    <row r="135" spans="1:13" ht="18.600000000000001" customHeight="1" x14ac:dyDescent="0.45">
      <c r="A135" s="577"/>
      <c r="B135" s="624"/>
      <c r="C135" s="657" t="s">
        <v>676</v>
      </c>
      <c r="D135" s="658"/>
      <c r="E135" s="655"/>
      <c r="F135" s="602"/>
      <c r="G135" s="655"/>
      <c r="H135" s="655"/>
      <c r="I135" s="656"/>
      <c r="J135" s="656"/>
      <c r="K135" s="656"/>
      <c r="L135" s="577"/>
      <c r="M135" s="655"/>
    </row>
    <row r="136" spans="1:13" ht="18.600000000000001" customHeight="1" x14ac:dyDescent="0.45">
      <c r="A136" s="577"/>
      <c r="B136" s="624"/>
      <c r="C136" s="657" t="s">
        <v>677</v>
      </c>
      <c r="D136" s="658"/>
      <c r="E136" s="655"/>
      <c r="F136" s="602"/>
      <c r="G136" s="655"/>
      <c r="H136" s="655"/>
      <c r="I136" s="656"/>
      <c r="J136" s="656"/>
      <c r="K136" s="656"/>
      <c r="L136" s="577"/>
      <c r="M136" s="655"/>
    </row>
    <row r="137" spans="1:13" ht="18.600000000000001" customHeight="1" x14ac:dyDescent="0.45">
      <c r="A137" s="577"/>
      <c r="B137" s="996"/>
      <c r="C137" s="659" t="s">
        <v>678</v>
      </c>
      <c r="D137" s="658"/>
      <c r="E137" s="655"/>
      <c r="F137" s="602" t="s">
        <v>19</v>
      </c>
      <c r="G137" s="655"/>
      <c r="H137" s="655">
        <f t="shared" ref="H137:H139" si="65">E137*G137</f>
        <v>0</v>
      </c>
      <c r="I137" s="656"/>
      <c r="J137" s="656">
        <f t="shared" ref="J137:J139" si="66">+I137*E137</f>
        <v>0</v>
      </c>
      <c r="K137" s="656">
        <f t="shared" ref="K137:K139" si="67">+H137+J137</f>
        <v>0</v>
      </c>
      <c r="L137" s="577"/>
      <c r="M137" s="655"/>
    </row>
    <row r="138" spans="1:13" ht="18.600000000000001" customHeight="1" x14ac:dyDescent="0.45">
      <c r="A138" s="577"/>
      <c r="B138" s="624"/>
      <c r="C138" s="659" t="s">
        <v>679</v>
      </c>
      <c r="D138" s="658"/>
      <c r="E138" s="655"/>
      <c r="F138" s="602" t="s">
        <v>19</v>
      </c>
      <c r="G138" s="655"/>
      <c r="H138" s="655">
        <f t="shared" si="65"/>
        <v>0</v>
      </c>
      <c r="I138" s="656"/>
      <c r="J138" s="656">
        <f t="shared" si="66"/>
        <v>0</v>
      </c>
      <c r="K138" s="656">
        <f t="shared" si="67"/>
        <v>0</v>
      </c>
      <c r="L138" s="577"/>
      <c r="M138" s="655"/>
    </row>
    <row r="139" spans="1:13" ht="18.600000000000001" customHeight="1" x14ac:dyDescent="0.45">
      <c r="A139" s="577"/>
      <c r="B139" s="624"/>
      <c r="C139" s="659" t="s">
        <v>680</v>
      </c>
      <c r="D139" s="658"/>
      <c r="E139" s="655"/>
      <c r="F139" s="602" t="s">
        <v>19</v>
      </c>
      <c r="G139" s="655"/>
      <c r="H139" s="655">
        <f t="shared" si="65"/>
        <v>0</v>
      </c>
      <c r="I139" s="656"/>
      <c r="J139" s="656">
        <f t="shared" si="66"/>
        <v>0</v>
      </c>
      <c r="K139" s="656">
        <f t="shared" si="67"/>
        <v>0</v>
      </c>
      <c r="L139" s="577"/>
      <c r="M139" s="655"/>
    </row>
    <row r="140" spans="1:13" ht="18.600000000000001" customHeight="1" x14ac:dyDescent="0.45">
      <c r="A140" s="577"/>
      <c r="B140" s="624" t="s">
        <v>54</v>
      </c>
      <c r="C140" s="653" t="s">
        <v>681</v>
      </c>
      <c r="D140" s="658"/>
      <c r="E140" s="655"/>
      <c r="F140" s="602"/>
      <c r="G140" s="655"/>
      <c r="H140" s="655"/>
      <c r="I140" s="656"/>
      <c r="J140" s="656"/>
      <c r="K140" s="656"/>
      <c r="L140" s="577"/>
      <c r="M140" s="655"/>
    </row>
    <row r="141" spans="1:13" ht="18.600000000000001" customHeight="1" x14ac:dyDescent="0.45">
      <c r="A141" s="577"/>
      <c r="B141" s="661"/>
      <c r="C141" s="657" t="s">
        <v>682</v>
      </c>
      <c r="D141" s="658"/>
      <c r="E141" s="655"/>
      <c r="F141" s="602"/>
      <c r="G141" s="655"/>
      <c r="H141" s="655"/>
      <c r="I141" s="656"/>
      <c r="J141" s="656"/>
      <c r="K141" s="656"/>
      <c r="L141" s="577"/>
      <c r="M141" s="655"/>
    </row>
    <row r="142" spans="1:13" ht="18.600000000000001" customHeight="1" x14ac:dyDescent="0.45">
      <c r="A142" s="577"/>
      <c r="B142" s="996"/>
      <c r="C142" s="662" t="s">
        <v>683</v>
      </c>
      <c r="D142" s="658"/>
      <c r="E142" s="655"/>
      <c r="F142" s="602"/>
      <c r="G142" s="655"/>
      <c r="H142" s="655"/>
      <c r="I142" s="656"/>
      <c r="J142" s="656"/>
      <c r="K142" s="656"/>
      <c r="L142" s="577"/>
      <c r="M142" s="655"/>
    </row>
    <row r="143" spans="1:13" ht="18.600000000000001" customHeight="1" x14ac:dyDescent="0.45">
      <c r="A143" s="577"/>
      <c r="B143" s="661"/>
      <c r="C143" s="657" t="s">
        <v>684</v>
      </c>
      <c r="D143" s="658"/>
      <c r="E143" s="655"/>
      <c r="F143" s="602"/>
      <c r="G143" s="655"/>
      <c r="H143" s="655"/>
      <c r="I143" s="656"/>
      <c r="J143" s="656"/>
      <c r="K143" s="656"/>
      <c r="L143" s="577"/>
      <c r="M143" s="655"/>
    </row>
    <row r="144" spans="1:13" ht="18.600000000000001" customHeight="1" x14ac:dyDescent="0.45">
      <c r="A144" s="577"/>
      <c r="B144" s="661"/>
      <c r="C144" s="659" t="s">
        <v>678</v>
      </c>
      <c r="D144" s="658"/>
      <c r="E144" s="655"/>
      <c r="F144" s="602" t="s">
        <v>19</v>
      </c>
      <c r="G144" s="655"/>
      <c r="H144" s="655">
        <f t="shared" ref="H144:H145" si="68">E144*G144</f>
        <v>0</v>
      </c>
      <c r="I144" s="656"/>
      <c r="J144" s="656">
        <f t="shared" ref="J144:J145" si="69">+I144*E144</f>
        <v>0</v>
      </c>
      <c r="K144" s="656">
        <f t="shared" ref="K144:K145" si="70">+H144+J144</f>
        <v>0</v>
      </c>
      <c r="L144" s="577"/>
      <c r="M144" s="655"/>
    </row>
    <row r="145" spans="1:13" ht="18.600000000000001" customHeight="1" x14ac:dyDescent="0.45">
      <c r="A145" s="577"/>
      <c r="B145" s="624"/>
      <c r="C145" s="659" t="s">
        <v>685</v>
      </c>
      <c r="D145" s="658"/>
      <c r="E145" s="655"/>
      <c r="F145" s="602" t="s">
        <v>19</v>
      </c>
      <c r="G145" s="655"/>
      <c r="H145" s="655">
        <f t="shared" si="68"/>
        <v>0</v>
      </c>
      <c r="I145" s="656"/>
      <c r="J145" s="656">
        <f t="shared" si="69"/>
        <v>0</v>
      </c>
      <c r="K145" s="656">
        <f t="shared" si="70"/>
        <v>0</v>
      </c>
      <c r="L145" s="577"/>
      <c r="M145" s="655"/>
    </row>
    <row r="146" spans="1:13" ht="18.600000000000001" customHeight="1" x14ac:dyDescent="0.45">
      <c r="A146" s="577"/>
      <c r="B146" s="624" t="s">
        <v>54</v>
      </c>
      <c r="C146" s="653" t="s">
        <v>686</v>
      </c>
      <c r="D146" s="658"/>
      <c r="E146" s="655"/>
      <c r="F146" s="602"/>
      <c r="G146" s="655"/>
      <c r="H146" s="655"/>
      <c r="I146" s="656"/>
      <c r="J146" s="656"/>
      <c r="K146" s="656"/>
      <c r="L146" s="577"/>
      <c r="M146" s="655"/>
    </row>
    <row r="147" spans="1:13" ht="18.600000000000001" customHeight="1" x14ac:dyDescent="0.45">
      <c r="A147" s="577"/>
      <c r="B147" s="661"/>
      <c r="C147" s="659" t="s">
        <v>687</v>
      </c>
      <c r="D147" s="658"/>
      <c r="E147" s="655"/>
      <c r="F147" s="602" t="s">
        <v>19</v>
      </c>
      <c r="G147" s="655"/>
      <c r="H147" s="655">
        <f t="shared" ref="H147:H148" si="71">E147*G147</f>
        <v>0</v>
      </c>
      <c r="I147" s="656"/>
      <c r="J147" s="656">
        <f t="shared" ref="J147" si="72">+I147*E147</f>
        <v>0</v>
      </c>
      <c r="K147" s="656">
        <f t="shared" ref="K147:K148" si="73">+H147+J147</f>
        <v>0</v>
      </c>
      <c r="L147" s="577"/>
      <c r="M147" s="655"/>
    </row>
    <row r="148" spans="1:13" ht="18.600000000000001" customHeight="1" x14ac:dyDescent="0.45">
      <c r="A148" s="577"/>
      <c r="B148" s="996"/>
      <c r="C148" s="663" t="s">
        <v>688</v>
      </c>
      <c r="D148" s="658"/>
      <c r="E148" s="655"/>
      <c r="F148" s="602" t="s">
        <v>19</v>
      </c>
      <c r="G148" s="655"/>
      <c r="H148" s="655">
        <f t="shared" si="71"/>
        <v>0</v>
      </c>
      <c r="I148" s="656"/>
      <c r="J148" s="656"/>
      <c r="K148" s="656">
        <f t="shared" si="73"/>
        <v>0</v>
      </c>
      <c r="L148" s="577"/>
      <c r="M148" s="655"/>
    </row>
    <row r="149" spans="1:13" ht="18.600000000000001" customHeight="1" x14ac:dyDescent="0.45">
      <c r="A149" s="577"/>
      <c r="B149" s="624" t="s">
        <v>54</v>
      </c>
      <c r="C149" s="653" t="s">
        <v>346</v>
      </c>
      <c r="D149" s="658"/>
      <c r="E149" s="655"/>
      <c r="F149" s="602"/>
      <c r="G149" s="655"/>
      <c r="H149" s="655"/>
      <c r="I149" s="656"/>
      <c r="J149" s="656"/>
      <c r="K149" s="656"/>
      <c r="L149" s="577"/>
      <c r="M149" s="655"/>
    </row>
    <row r="150" spans="1:13" ht="18.600000000000001" customHeight="1" x14ac:dyDescent="0.45">
      <c r="A150" s="577"/>
      <c r="B150" s="624"/>
      <c r="C150" s="657" t="s">
        <v>689</v>
      </c>
      <c r="D150" s="658"/>
      <c r="E150" s="655"/>
      <c r="F150" s="602" t="s">
        <v>19</v>
      </c>
      <c r="G150" s="655"/>
      <c r="H150" s="655">
        <f t="shared" ref="H150" si="74">E150*G150</f>
        <v>0</v>
      </c>
      <c r="I150" s="656"/>
      <c r="J150" s="656">
        <f t="shared" ref="J150" si="75">+I150*E150</f>
        <v>0</v>
      </c>
      <c r="K150" s="656">
        <f t="shared" ref="K150" si="76">+H150+J150</f>
        <v>0</v>
      </c>
      <c r="L150" s="577"/>
      <c r="M150" s="655"/>
    </row>
    <row r="151" spans="1:13" ht="18.600000000000001" customHeight="1" x14ac:dyDescent="0.45">
      <c r="A151" s="577"/>
      <c r="B151" s="624"/>
      <c r="C151" s="657" t="s">
        <v>690</v>
      </c>
      <c r="D151" s="658"/>
      <c r="E151" s="655"/>
      <c r="F151" s="602"/>
      <c r="G151" s="655"/>
      <c r="H151" s="655"/>
      <c r="I151" s="656"/>
      <c r="J151" s="656"/>
      <c r="K151" s="656"/>
      <c r="L151" s="577"/>
      <c r="M151" s="655"/>
    </row>
    <row r="152" spans="1:13" ht="18.600000000000001" customHeight="1" x14ac:dyDescent="0.45">
      <c r="A152" s="577"/>
      <c r="B152" s="624" t="s">
        <v>54</v>
      </c>
      <c r="C152" s="653" t="s">
        <v>691</v>
      </c>
      <c r="D152" s="658"/>
      <c r="E152" s="655"/>
      <c r="F152" s="602"/>
      <c r="G152" s="655"/>
      <c r="H152" s="655"/>
      <c r="I152" s="656"/>
      <c r="J152" s="656"/>
      <c r="K152" s="656"/>
      <c r="L152" s="577"/>
      <c r="M152" s="655"/>
    </row>
    <row r="153" spans="1:13" ht="18.600000000000001" customHeight="1" x14ac:dyDescent="0.45">
      <c r="A153" s="577"/>
      <c r="B153" s="661"/>
      <c r="C153" s="657" t="s">
        <v>692</v>
      </c>
      <c r="D153" s="658"/>
      <c r="E153" s="655"/>
      <c r="F153" s="602"/>
      <c r="G153" s="655"/>
      <c r="H153" s="655"/>
      <c r="I153" s="656"/>
      <c r="J153" s="656"/>
      <c r="K153" s="656"/>
      <c r="L153" s="577"/>
      <c r="M153" s="655"/>
    </row>
    <row r="154" spans="1:13" ht="18.600000000000001" customHeight="1" x14ac:dyDescent="0.45">
      <c r="A154" s="577"/>
      <c r="B154" s="996"/>
      <c r="C154" s="657" t="s">
        <v>693</v>
      </c>
      <c r="D154" s="658"/>
      <c r="E154" s="655"/>
      <c r="F154" s="602" t="s">
        <v>19</v>
      </c>
      <c r="G154" s="655"/>
      <c r="H154" s="655">
        <f t="shared" ref="H154:H160" si="77">E154*G154</f>
        <v>0</v>
      </c>
      <c r="I154" s="656"/>
      <c r="J154" s="656">
        <f t="shared" ref="J154:J158" si="78">+I154*E154</f>
        <v>0</v>
      </c>
      <c r="K154" s="656">
        <f t="shared" ref="K154:K160" si="79">+H154+J154</f>
        <v>0</v>
      </c>
      <c r="L154" s="577"/>
      <c r="M154" s="655"/>
    </row>
    <row r="155" spans="1:13" ht="18.600000000000001" customHeight="1" x14ac:dyDescent="0.45">
      <c r="A155" s="577"/>
      <c r="B155" s="661"/>
      <c r="C155" s="657" t="s">
        <v>694</v>
      </c>
      <c r="D155" s="658"/>
      <c r="E155" s="655"/>
      <c r="F155" s="602" t="s">
        <v>19</v>
      </c>
      <c r="G155" s="655"/>
      <c r="H155" s="655">
        <f t="shared" si="77"/>
        <v>0</v>
      </c>
      <c r="I155" s="656"/>
      <c r="J155" s="656">
        <f t="shared" si="78"/>
        <v>0</v>
      </c>
      <c r="K155" s="656">
        <f t="shared" si="79"/>
        <v>0</v>
      </c>
      <c r="L155" s="577"/>
      <c r="M155" s="655"/>
    </row>
    <row r="156" spans="1:13" ht="18.600000000000001" customHeight="1" x14ac:dyDescent="0.45">
      <c r="A156" s="577"/>
      <c r="B156" s="661"/>
      <c r="C156" s="657" t="s">
        <v>695</v>
      </c>
      <c r="D156" s="658"/>
      <c r="E156" s="655"/>
      <c r="F156" s="602" t="s">
        <v>19</v>
      </c>
      <c r="G156" s="655"/>
      <c r="H156" s="655">
        <f t="shared" si="77"/>
        <v>0</v>
      </c>
      <c r="I156" s="656"/>
      <c r="J156" s="656">
        <f t="shared" si="78"/>
        <v>0</v>
      </c>
      <c r="K156" s="656">
        <f t="shared" si="79"/>
        <v>0</v>
      </c>
      <c r="L156" s="577"/>
      <c r="M156" s="655"/>
    </row>
    <row r="157" spans="1:13" ht="18.600000000000001" customHeight="1" x14ac:dyDescent="0.45">
      <c r="A157" s="577"/>
      <c r="B157" s="624"/>
      <c r="C157" s="657" t="s">
        <v>696</v>
      </c>
      <c r="D157" s="658"/>
      <c r="E157" s="655"/>
      <c r="F157" s="602" t="s">
        <v>19</v>
      </c>
      <c r="G157" s="655"/>
      <c r="H157" s="655">
        <f t="shared" si="77"/>
        <v>0</v>
      </c>
      <c r="I157" s="656"/>
      <c r="J157" s="656">
        <f t="shared" si="78"/>
        <v>0</v>
      </c>
      <c r="K157" s="656">
        <f t="shared" si="79"/>
        <v>0</v>
      </c>
      <c r="L157" s="577"/>
      <c r="M157" s="655"/>
    </row>
    <row r="158" spans="1:13" ht="18.600000000000001" customHeight="1" x14ac:dyDescent="0.45">
      <c r="A158" s="577"/>
      <c r="B158" s="996"/>
      <c r="C158" s="657" t="s">
        <v>697</v>
      </c>
      <c r="D158" s="658"/>
      <c r="E158" s="655"/>
      <c r="F158" s="602" t="s">
        <v>19</v>
      </c>
      <c r="G158" s="655"/>
      <c r="H158" s="655">
        <f t="shared" si="77"/>
        <v>0</v>
      </c>
      <c r="I158" s="656"/>
      <c r="J158" s="656">
        <f t="shared" si="78"/>
        <v>0</v>
      </c>
      <c r="K158" s="656">
        <f t="shared" si="79"/>
        <v>0</v>
      </c>
      <c r="L158" s="577"/>
      <c r="M158" s="655"/>
    </row>
    <row r="159" spans="1:13" ht="18.600000000000001" customHeight="1" x14ac:dyDescent="0.45">
      <c r="A159" s="577"/>
      <c r="B159" s="996"/>
      <c r="C159" s="657" t="s">
        <v>698</v>
      </c>
      <c r="D159" s="658"/>
      <c r="E159" s="655"/>
      <c r="F159" s="602" t="s">
        <v>19</v>
      </c>
      <c r="G159" s="655"/>
      <c r="H159" s="655">
        <f t="shared" si="77"/>
        <v>0</v>
      </c>
      <c r="I159" s="656"/>
      <c r="J159" s="656"/>
      <c r="K159" s="656">
        <f t="shared" si="79"/>
        <v>0</v>
      </c>
      <c r="L159" s="577"/>
      <c r="M159" s="655"/>
    </row>
    <row r="160" spans="1:13" ht="18.600000000000001" customHeight="1" x14ac:dyDescent="0.45">
      <c r="A160" s="664"/>
      <c r="B160" s="624"/>
      <c r="C160" s="659" t="s">
        <v>699</v>
      </c>
      <c r="D160" s="658"/>
      <c r="E160" s="655"/>
      <c r="F160" s="602" t="s">
        <v>19</v>
      </c>
      <c r="G160" s="655"/>
      <c r="H160" s="655">
        <f t="shared" si="77"/>
        <v>0</v>
      </c>
      <c r="I160" s="656"/>
      <c r="J160" s="656"/>
      <c r="K160" s="656">
        <f t="shared" si="79"/>
        <v>0</v>
      </c>
      <c r="L160" s="577"/>
      <c r="M160" s="655"/>
    </row>
    <row r="161" spans="1:13" ht="18.600000000000001" customHeight="1" x14ac:dyDescent="0.45">
      <c r="A161" s="577"/>
      <c r="B161" s="624" t="s">
        <v>54</v>
      </c>
      <c r="C161" s="653" t="s">
        <v>700</v>
      </c>
      <c r="D161" s="658"/>
      <c r="E161" s="655"/>
      <c r="F161" s="602"/>
      <c r="G161" s="655"/>
      <c r="H161" s="655"/>
      <c r="I161" s="656"/>
      <c r="J161" s="656"/>
      <c r="K161" s="656"/>
      <c r="L161" s="577"/>
      <c r="M161" s="655"/>
    </row>
    <row r="162" spans="1:13" ht="18.600000000000001" customHeight="1" x14ac:dyDescent="0.45">
      <c r="A162" s="577"/>
      <c r="B162" s="996"/>
      <c r="C162" s="659" t="s">
        <v>701</v>
      </c>
      <c r="D162" s="658"/>
      <c r="E162" s="655"/>
      <c r="F162" s="602" t="s">
        <v>19</v>
      </c>
      <c r="G162" s="655"/>
      <c r="H162" s="655">
        <f t="shared" ref="H162" si="80">E162*G162</f>
        <v>0</v>
      </c>
      <c r="I162" s="656"/>
      <c r="J162" s="656">
        <f t="shared" ref="J162" si="81">+I162*E162</f>
        <v>0</v>
      </c>
      <c r="K162" s="656">
        <f t="shared" ref="K162" si="82">+H162+J162</f>
        <v>0</v>
      </c>
      <c r="L162" s="577"/>
      <c r="M162" s="655"/>
    </row>
    <row r="163" spans="1:13" ht="18.600000000000001" customHeight="1" x14ac:dyDescent="0.45">
      <c r="A163" s="577"/>
      <c r="B163" s="661"/>
      <c r="C163" s="657" t="s">
        <v>702</v>
      </c>
      <c r="D163" s="658"/>
      <c r="E163" s="655"/>
      <c r="F163" s="602"/>
      <c r="G163" s="655"/>
      <c r="H163" s="655"/>
      <c r="I163" s="656"/>
      <c r="J163" s="656"/>
      <c r="K163" s="656"/>
      <c r="L163" s="577"/>
      <c r="M163" s="655"/>
    </row>
    <row r="164" spans="1:13" ht="18.600000000000001" customHeight="1" x14ac:dyDescent="0.45">
      <c r="A164" s="577"/>
      <c r="B164" s="661"/>
      <c r="C164" s="659" t="s">
        <v>703</v>
      </c>
      <c r="D164" s="658"/>
      <c r="E164" s="655"/>
      <c r="F164" s="602" t="s">
        <v>19</v>
      </c>
      <c r="G164" s="655"/>
      <c r="H164" s="655">
        <f t="shared" ref="H164" si="83">E164*G164</f>
        <v>0</v>
      </c>
      <c r="I164" s="656"/>
      <c r="J164" s="656"/>
      <c r="K164" s="656">
        <f t="shared" ref="K164" si="84">+H164+J164</f>
        <v>0</v>
      </c>
      <c r="L164" s="577"/>
      <c r="M164" s="655"/>
    </row>
    <row r="165" spans="1:13" ht="18.600000000000001" customHeight="1" x14ac:dyDescent="0.45">
      <c r="A165" s="577"/>
      <c r="B165" s="624" t="s">
        <v>54</v>
      </c>
      <c r="C165" s="653" t="s">
        <v>704</v>
      </c>
      <c r="D165" s="658"/>
      <c r="E165" s="655"/>
      <c r="F165" s="602"/>
      <c r="G165" s="655"/>
      <c r="H165" s="655"/>
      <c r="I165" s="656"/>
      <c r="J165" s="656"/>
      <c r="K165" s="656"/>
      <c r="L165" s="577"/>
      <c r="M165" s="655"/>
    </row>
    <row r="166" spans="1:13" ht="18.600000000000001" customHeight="1" x14ac:dyDescent="0.45">
      <c r="A166" s="577"/>
      <c r="B166" s="996"/>
      <c r="C166" s="659" t="s">
        <v>701</v>
      </c>
      <c r="D166" s="658"/>
      <c r="E166" s="655"/>
      <c r="F166" s="602" t="s">
        <v>19</v>
      </c>
      <c r="G166" s="655"/>
      <c r="H166" s="655">
        <f t="shared" ref="H166" si="85">E166*G166</f>
        <v>0</v>
      </c>
      <c r="I166" s="656"/>
      <c r="J166" s="656">
        <f t="shared" ref="J166" si="86">+I166*E166</f>
        <v>0</v>
      </c>
      <c r="K166" s="656">
        <f t="shared" ref="K166" si="87">+H166+J166</f>
        <v>0</v>
      </c>
      <c r="L166" s="577"/>
      <c r="M166" s="655"/>
    </row>
    <row r="167" spans="1:13" ht="18.600000000000001" customHeight="1" x14ac:dyDescent="0.45">
      <c r="A167" s="577"/>
      <c r="B167" s="661"/>
      <c r="C167" s="657" t="s">
        <v>705</v>
      </c>
      <c r="D167" s="658"/>
      <c r="E167" s="655"/>
      <c r="F167" s="602"/>
      <c r="G167" s="655"/>
      <c r="H167" s="655"/>
      <c r="I167" s="656"/>
      <c r="J167" s="656"/>
      <c r="K167" s="656"/>
      <c r="L167" s="577"/>
      <c r="M167" s="655"/>
    </row>
    <row r="168" spans="1:13" ht="18.600000000000001" customHeight="1" x14ac:dyDescent="0.45">
      <c r="A168" s="577"/>
      <c r="B168" s="661"/>
      <c r="C168" s="659" t="s">
        <v>703</v>
      </c>
      <c r="D168" s="658"/>
      <c r="E168" s="655"/>
      <c r="F168" s="602" t="s">
        <v>19</v>
      </c>
      <c r="G168" s="655"/>
      <c r="H168" s="655">
        <f t="shared" ref="H168" si="88">E168*G168</f>
        <v>0</v>
      </c>
      <c r="I168" s="656"/>
      <c r="J168" s="656"/>
      <c r="K168" s="656">
        <f t="shared" ref="K168" si="89">+H168+J168</f>
        <v>0</v>
      </c>
      <c r="L168" s="577"/>
      <c r="M168" s="655"/>
    </row>
    <row r="169" spans="1:13" ht="18.600000000000001" customHeight="1" x14ac:dyDescent="0.45">
      <c r="A169" s="577"/>
      <c r="B169" s="624" t="s">
        <v>54</v>
      </c>
      <c r="C169" s="653" t="s">
        <v>706</v>
      </c>
      <c r="D169" s="658"/>
      <c r="E169" s="655"/>
      <c r="F169" s="602"/>
      <c r="G169" s="655"/>
      <c r="H169" s="655"/>
      <c r="I169" s="656"/>
      <c r="J169" s="656"/>
      <c r="K169" s="656"/>
      <c r="L169" s="577"/>
      <c r="M169" s="655"/>
    </row>
    <row r="170" spans="1:13" ht="18.600000000000001" customHeight="1" x14ac:dyDescent="0.45">
      <c r="A170" s="577"/>
      <c r="B170" s="624"/>
      <c r="C170" s="657" t="s">
        <v>707</v>
      </c>
      <c r="D170" s="658"/>
      <c r="E170" s="655"/>
      <c r="F170" s="602" t="s">
        <v>19</v>
      </c>
      <c r="G170" s="655"/>
      <c r="H170" s="655">
        <f t="shared" ref="H170" si="90">E170*G170</f>
        <v>0</v>
      </c>
      <c r="I170" s="656"/>
      <c r="J170" s="656">
        <f t="shared" ref="J170" si="91">+I170*E170</f>
        <v>0</v>
      </c>
      <c r="K170" s="656">
        <f t="shared" ref="K170" si="92">+H170+J170</f>
        <v>0</v>
      </c>
      <c r="L170" s="577"/>
      <c r="M170" s="655"/>
    </row>
    <row r="171" spans="1:13" ht="18.600000000000001" customHeight="1" x14ac:dyDescent="0.45">
      <c r="A171" s="577"/>
      <c r="B171" s="624"/>
      <c r="C171" s="657" t="s">
        <v>708</v>
      </c>
      <c r="D171" s="658"/>
      <c r="E171" s="655"/>
      <c r="F171" s="602"/>
      <c r="G171" s="655"/>
      <c r="H171" s="655"/>
      <c r="I171" s="656"/>
      <c r="J171" s="656"/>
      <c r="K171" s="656"/>
      <c r="L171" s="577"/>
      <c r="M171" s="655"/>
    </row>
    <row r="172" spans="1:13" ht="18.600000000000001" customHeight="1" x14ac:dyDescent="0.45">
      <c r="A172" s="577"/>
      <c r="B172" s="624" t="s">
        <v>54</v>
      </c>
      <c r="C172" s="653" t="s">
        <v>709</v>
      </c>
      <c r="D172" s="658"/>
      <c r="E172" s="655"/>
      <c r="F172" s="602"/>
      <c r="G172" s="655"/>
      <c r="H172" s="655"/>
      <c r="I172" s="656"/>
      <c r="J172" s="656"/>
      <c r="K172" s="656"/>
      <c r="L172" s="577"/>
      <c r="M172" s="655"/>
    </row>
    <row r="173" spans="1:13" ht="18.600000000000001" customHeight="1" x14ac:dyDescent="0.45">
      <c r="A173" s="577"/>
      <c r="B173" s="996"/>
      <c r="C173" s="659" t="s">
        <v>710</v>
      </c>
      <c r="D173" s="658"/>
      <c r="E173" s="655"/>
      <c r="F173" s="602" t="s">
        <v>19</v>
      </c>
      <c r="G173" s="655"/>
      <c r="H173" s="655">
        <f t="shared" ref="H173" si="93">E173*G173</f>
        <v>0</v>
      </c>
      <c r="I173" s="656"/>
      <c r="J173" s="656">
        <f t="shared" ref="J173" si="94">+I173*E173</f>
        <v>0</v>
      </c>
      <c r="K173" s="656">
        <f t="shared" ref="K173" si="95">+H173+J173</f>
        <v>0</v>
      </c>
      <c r="L173" s="577"/>
      <c r="M173" s="655"/>
    </row>
    <row r="174" spans="1:13" ht="18.600000000000001" customHeight="1" x14ac:dyDescent="0.45">
      <c r="A174" s="577"/>
      <c r="B174" s="661"/>
      <c r="C174" s="657" t="s">
        <v>711</v>
      </c>
      <c r="D174" s="658"/>
      <c r="E174" s="655"/>
      <c r="F174" s="602"/>
      <c r="G174" s="655"/>
      <c r="H174" s="655"/>
      <c r="I174" s="656"/>
      <c r="J174" s="656"/>
      <c r="K174" s="656"/>
      <c r="L174" s="577"/>
      <c r="M174" s="655"/>
    </row>
    <row r="175" spans="1:13" ht="18.600000000000001" customHeight="1" x14ac:dyDescent="0.45">
      <c r="A175" s="577"/>
      <c r="B175" s="661"/>
      <c r="C175" s="659" t="s">
        <v>703</v>
      </c>
      <c r="D175" s="658"/>
      <c r="E175" s="655"/>
      <c r="F175" s="602" t="s">
        <v>19</v>
      </c>
      <c r="G175" s="655"/>
      <c r="H175" s="655">
        <f t="shared" ref="H175" si="96">E175*G175</f>
        <v>0</v>
      </c>
      <c r="I175" s="656"/>
      <c r="J175" s="656"/>
      <c r="K175" s="656">
        <f t="shared" ref="K175" si="97">+H175+J175</f>
        <v>0</v>
      </c>
      <c r="L175" s="577"/>
      <c r="M175" s="655"/>
    </row>
    <row r="176" spans="1:13" ht="18.600000000000001" customHeight="1" x14ac:dyDescent="0.45">
      <c r="A176" s="664"/>
      <c r="B176" s="624" t="s">
        <v>54</v>
      </c>
      <c r="C176" s="653" t="s">
        <v>712</v>
      </c>
      <c r="D176" s="658"/>
      <c r="E176" s="602"/>
      <c r="F176" s="665"/>
      <c r="G176" s="655"/>
      <c r="H176" s="656"/>
      <c r="I176" s="656"/>
      <c r="J176" s="656"/>
      <c r="K176" s="656"/>
      <c r="L176" s="577"/>
      <c r="M176" s="656"/>
    </row>
    <row r="177" spans="1:13" ht="18.600000000000001" customHeight="1" x14ac:dyDescent="0.45">
      <c r="A177" s="577"/>
      <c r="B177" s="624"/>
      <c r="C177" s="657" t="s">
        <v>713</v>
      </c>
      <c r="D177" s="658"/>
      <c r="E177" s="655"/>
      <c r="F177" s="602" t="s">
        <v>19</v>
      </c>
      <c r="G177" s="655"/>
      <c r="H177" s="655">
        <f t="shared" ref="H177" si="98">E177*G177</f>
        <v>0</v>
      </c>
      <c r="I177" s="656"/>
      <c r="J177" s="656">
        <f t="shared" ref="J177" si="99">+I177*E177</f>
        <v>0</v>
      </c>
      <c r="K177" s="656">
        <f t="shared" ref="K177" si="100">+H177+J177</f>
        <v>0</v>
      </c>
      <c r="L177" s="577"/>
      <c r="M177" s="655"/>
    </row>
    <row r="178" spans="1:13" ht="18.600000000000001" customHeight="1" x14ac:dyDescent="0.45">
      <c r="A178" s="577"/>
      <c r="B178" s="624"/>
      <c r="C178" s="657" t="s">
        <v>714</v>
      </c>
      <c r="D178" s="658"/>
      <c r="E178" s="655"/>
      <c r="F178" s="602"/>
      <c r="G178" s="655"/>
      <c r="H178" s="655"/>
      <c r="I178" s="656"/>
      <c r="J178" s="656"/>
      <c r="K178" s="656"/>
      <c r="L178" s="577"/>
      <c r="M178" s="655"/>
    </row>
    <row r="179" spans="1:13" ht="18.600000000000001" customHeight="1" x14ac:dyDescent="0.45">
      <c r="A179" s="577"/>
      <c r="B179" s="624" t="s">
        <v>54</v>
      </c>
      <c r="C179" s="653" t="s">
        <v>715</v>
      </c>
      <c r="D179" s="658"/>
      <c r="E179" s="655"/>
      <c r="F179" s="602"/>
      <c r="G179" s="655"/>
      <c r="H179" s="655"/>
      <c r="I179" s="656"/>
      <c r="J179" s="656"/>
      <c r="K179" s="656"/>
      <c r="L179" s="577"/>
      <c r="M179" s="655"/>
    </row>
    <row r="180" spans="1:13" ht="18.600000000000001" customHeight="1" x14ac:dyDescent="0.45">
      <c r="A180" s="577"/>
      <c r="B180" s="624"/>
      <c r="C180" s="659" t="s">
        <v>716</v>
      </c>
      <c r="D180" s="658"/>
      <c r="E180" s="655"/>
      <c r="F180" s="602" t="s">
        <v>19</v>
      </c>
      <c r="G180" s="655"/>
      <c r="H180" s="655">
        <f t="shared" ref="H180:H181" si="101">E180*G180</f>
        <v>0</v>
      </c>
      <c r="I180" s="656"/>
      <c r="J180" s="656">
        <f t="shared" ref="J180" si="102">+I180*E180</f>
        <v>0</v>
      </c>
      <c r="K180" s="656">
        <f t="shared" ref="K180:K186" si="103">+H180+J180</f>
        <v>0</v>
      </c>
      <c r="L180" s="577"/>
      <c r="M180" s="655"/>
    </row>
    <row r="181" spans="1:13" ht="18.600000000000001" customHeight="1" x14ac:dyDescent="0.45">
      <c r="A181" s="577"/>
      <c r="B181" s="624"/>
      <c r="C181" s="659" t="s">
        <v>717</v>
      </c>
      <c r="D181" s="658"/>
      <c r="E181" s="655"/>
      <c r="F181" s="602" t="s">
        <v>19</v>
      </c>
      <c r="G181" s="655"/>
      <c r="H181" s="655">
        <f t="shared" si="101"/>
        <v>0</v>
      </c>
      <c r="I181" s="656"/>
      <c r="J181" s="656"/>
      <c r="K181" s="656">
        <f t="shared" si="103"/>
        <v>0</v>
      </c>
      <c r="L181" s="577"/>
      <c r="M181" s="655"/>
    </row>
    <row r="182" spans="1:13" ht="18.600000000000001" customHeight="1" x14ac:dyDescent="0.45">
      <c r="A182" s="666"/>
      <c r="B182" s="624" t="s">
        <v>54</v>
      </c>
      <c r="C182" s="667" t="s">
        <v>64</v>
      </c>
      <c r="D182" s="668"/>
      <c r="E182" s="669"/>
      <c r="F182" s="665" t="s">
        <v>19</v>
      </c>
      <c r="G182" s="656"/>
      <c r="H182" s="656">
        <f>+G182*E182</f>
        <v>0</v>
      </c>
      <c r="I182" s="656"/>
      <c r="J182" s="656">
        <f t="shared" ref="J182:J186" si="104">+I182*E182</f>
        <v>0</v>
      </c>
      <c r="K182" s="656">
        <f t="shared" si="103"/>
        <v>0</v>
      </c>
      <c r="L182" s="206"/>
    </row>
    <row r="183" spans="1:13" ht="18.600000000000001" customHeight="1" x14ac:dyDescent="0.45">
      <c r="A183" s="666"/>
      <c r="B183" s="624" t="s">
        <v>54</v>
      </c>
      <c r="C183" s="667" t="s">
        <v>235</v>
      </c>
      <c r="D183" s="668"/>
      <c r="E183" s="669"/>
      <c r="F183" s="665" t="s">
        <v>19</v>
      </c>
      <c r="G183" s="656"/>
      <c r="H183" s="656">
        <f>+G183*E183</f>
        <v>0</v>
      </c>
      <c r="I183" s="656"/>
      <c r="J183" s="656">
        <f t="shared" si="104"/>
        <v>0</v>
      </c>
      <c r="K183" s="656">
        <f t="shared" si="103"/>
        <v>0</v>
      </c>
      <c r="L183" s="206"/>
    </row>
    <row r="184" spans="1:13" ht="18.600000000000001" customHeight="1" x14ac:dyDescent="0.45">
      <c r="A184" s="577"/>
      <c r="B184" s="624" t="s">
        <v>54</v>
      </c>
      <c r="C184" s="657" t="s">
        <v>718</v>
      </c>
      <c r="D184" s="658"/>
      <c r="E184" s="655"/>
      <c r="F184" s="602" t="s">
        <v>19</v>
      </c>
      <c r="G184" s="655"/>
      <c r="H184" s="655">
        <f t="shared" ref="H184:H185" si="105">E184*G184</f>
        <v>0</v>
      </c>
      <c r="I184" s="656"/>
      <c r="J184" s="656">
        <f t="shared" si="104"/>
        <v>0</v>
      </c>
      <c r="K184" s="656">
        <f t="shared" si="103"/>
        <v>0</v>
      </c>
      <c r="L184" s="577"/>
      <c r="M184" s="655"/>
    </row>
    <row r="185" spans="1:13" ht="18.600000000000001" customHeight="1" x14ac:dyDescent="0.45">
      <c r="A185" s="577"/>
      <c r="B185" s="624" t="s">
        <v>54</v>
      </c>
      <c r="C185" s="657" t="s">
        <v>719</v>
      </c>
      <c r="D185" s="658"/>
      <c r="E185" s="655"/>
      <c r="F185" s="602" t="s">
        <v>19</v>
      </c>
      <c r="G185" s="655"/>
      <c r="H185" s="655">
        <f t="shared" si="105"/>
        <v>0</v>
      </c>
      <c r="I185" s="656"/>
      <c r="J185" s="656">
        <f t="shared" si="104"/>
        <v>0</v>
      </c>
      <c r="K185" s="656">
        <f t="shared" si="103"/>
        <v>0</v>
      </c>
      <c r="L185" s="577"/>
      <c r="M185" s="655"/>
    </row>
    <row r="186" spans="1:13" ht="18.600000000000001" customHeight="1" x14ac:dyDescent="0.45">
      <c r="A186" s="666"/>
      <c r="B186" s="624" t="s">
        <v>54</v>
      </c>
      <c r="C186" s="667" t="s">
        <v>60</v>
      </c>
      <c r="D186" s="668"/>
      <c r="E186" s="669"/>
      <c r="F186" s="585" t="s">
        <v>9</v>
      </c>
      <c r="G186" s="656"/>
      <c r="H186" s="656">
        <f>+G186*E186</f>
        <v>0</v>
      </c>
      <c r="I186" s="656"/>
      <c r="J186" s="656">
        <f t="shared" si="104"/>
        <v>0</v>
      </c>
      <c r="K186" s="656">
        <f t="shared" si="103"/>
        <v>0</v>
      </c>
      <c r="L186" s="206"/>
    </row>
    <row r="187" spans="1:13" ht="18.600000000000001" customHeight="1" x14ac:dyDescent="0.45">
      <c r="A187" s="670"/>
      <c r="B187" s="642"/>
      <c r="C187" s="671"/>
      <c r="D187" s="672"/>
      <c r="E187" s="673"/>
      <c r="F187" s="646"/>
      <c r="G187" s="674"/>
      <c r="H187" s="674"/>
      <c r="I187" s="674"/>
      <c r="J187" s="674"/>
      <c r="K187" s="674"/>
      <c r="L187" s="675"/>
    </row>
    <row r="188" spans="1:13" ht="18.600000000000001" customHeight="1" x14ac:dyDescent="0.5">
      <c r="A188" s="603"/>
      <c r="B188" s="1128" t="s">
        <v>65</v>
      </c>
      <c r="C188" s="1129"/>
      <c r="D188" s="1130"/>
      <c r="E188" s="676"/>
      <c r="F188" s="677"/>
      <c r="G188" s="606"/>
      <c r="H188" s="606">
        <f>SUM(H86:H186)</f>
        <v>0</v>
      </c>
      <c r="I188" s="606"/>
      <c r="J188" s="606">
        <f>SUM(J86:J186)</f>
        <v>0</v>
      </c>
      <c r="K188" s="606">
        <f>SUM(K86:K186)</f>
        <v>0</v>
      </c>
      <c r="L188" s="603"/>
    </row>
    <row r="189" spans="1:13" ht="18.600000000000001" customHeight="1" x14ac:dyDescent="0.45">
      <c r="A189" s="650">
        <v>5</v>
      </c>
      <c r="B189" s="609" t="s">
        <v>720</v>
      </c>
      <c r="C189" s="651"/>
      <c r="D189" s="652"/>
      <c r="E189" s="617"/>
      <c r="F189" s="585"/>
      <c r="G189" s="591"/>
      <c r="H189" s="591"/>
      <c r="I189" s="591"/>
      <c r="J189" s="591"/>
      <c r="K189" s="591"/>
      <c r="L189" s="577"/>
    </row>
    <row r="190" spans="1:13" ht="18.600000000000001" customHeight="1" x14ac:dyDescent="0.45">
      <c r="A190" s="639"/>
      <c r="B190" s="624" t="s">
        <v>54</v>
      </c>
      <c r="C190" s="632" t="s">
        <v>721</v>
      </c>
      <c r="D190" s="611"/>
      <c r="E190" s="617"/>
      <c r="F190" s="585" t="s">
        <v>19</v>
      </c>
      <c r="G190" s="591"/>
      <c r="H190" s="618">
        <f t="shared" ref="H190:H192" si="106">+G190*E190</f>
        <v>0</v>
      </c>
      <c r="I190" s="618"/>
      <c r="J190" s="618">
        <f>+I190*E190</f>
        <v>0</v>
      </c>
      <c r="K190" s="618">
        <f>+H190+J190</f>
        <v>0</v>
      </c>
      <c r="L190" s="577"/>
    </row>
    <row r="191" spans="1:13" ht="18.600000000000001" customHeight="1" x14ac:dyDescent="0.45">
      <c r="A191" s="639"/>
      <c r="B191" s="624" t="s">
        <v>54</v>
      </c>
      <c r="C191" s="632" t="s">
        <v>722</v>
      </c>
      <c r="D191" s="580"/>
      <c r="E191" s="678"/>
      <c r="F191" s="585" t="s">
        <v>19</v>
      </c>
      <c r="G191" s="591"/>
      <c r="H191" s="618">
        <f t="shared" si="106"/>
        <v>0</v>
      </c>
      <c r="I191" s="618"/>
      <c r="J191" s="656">
        <f>+I191*E191</f>
        <v>0</v>
      </c>
      <c r="K191" s="618">
        <f>+H191+J191</f>
        <v>0</v>
      </c>
      <c r="L191" s="206"/>
    </row>
    <row r="192" spans="1:13" ht="18.600000000000001" customHeight="1" x14ac:dyDescent="0.45">
      <c r="A192" s="639"/>
      <c r="B192" s="624" t="s">
        <v>54</v>
      </c>
      <c r="C192" s="632" t="s">
        <v>723</v>
      </c>
      <c r="D192" s="580"/>
      <c r="E192" s="678"/>
      <c r="F192" s="585" t="s">
        <v>19</v>
      </c>
      <c r="G192" s="591"/>
      <c r="H192" s="618">
        <f t="shared" si="106"/>
        <v>0</v>
      </c>
      <c r="I192" s="618"/>
      <c r="J192" s="656">
        <f>+I192*E192</f>
        <v>0</v>
      </c>
      <c r="K192" s="618">
        <f>+H192+J192</f>
        <v>0</v>
      </c>
      <c r="L192" s="206"/>
    </row>
    <row r="193" spans="1:17" ht="18.600000000000001" customHeight="1" x14ac:dyDescent="0.45">
      <c r="A193" s="666"/>
      <c r="B193" s="624" t="s">
        <v>54</v>
      </c>
      <c r="C193" s="667" t="s">
        <v>60</v>
      </c>
      <c r="D193" s="668"/>
      <c r="E193" s="669"/>
      <c r="F193" s="585" t="s">
        <v>9</v>
      </c>
      <c r="G193" s="656"/>
      <c r="H193" s="656">
        <f>+G193*E193</f>
        <v>0</v>
      </c>
      <c r="I193" s="656"/>
      <c r="J193" s="656">
        <f>+I193*E193</f>
        <v>0</v>
      </c>
      <c r="K193" s="656">
        <f>+H193+J193</f>
        <v>0</v>
      </c>
      <c r="L193" s="206"/>
    </row>
    <row r="194" spans="1:17" ht="18.600000000000001" customHeight="1" x14ac:dyDescent="0.45">
      <c r="A194" s="679"/>
      <c r="B194" s="680"/>
      <c r="C194" s="681"/>
      <c r="D194" s="682"/>
      <c r="E194" s="683"/>
      <c r="F194" s="684"/>
      <c r="G194" s="685"/>
      <c r="H194" s="627"/>
      <c r="I194" s="627"/>
      <c r="J194" s="627"/>
      <c r="K194" s="627"/>
      <c r="L194" s="625"/>
    </row>
    <row r="195" spans="1:17" ht="18.600000000000001" customHeight="1" x14ac:dyDescent="0.45">
      <c r="A195" s="686"/>
      <c r="B195" s="1128" t="s">
        <v>724</v>
      </c>
      <c r="C195" s="1129"/>
      <c r="D195" s="1130"/>
      <c r="E195" s="628"/>
      <c r="F195" s="629"/>
      <c r="G195" s="606"/>
      <c r="H195" s="606">
        <f>SUM(H190:H194)</f>
        <v>0</v>
      </c>
      <c r="I195" s="606"/>
      <c r="J195" s="606">
        <f>SUM(J190:J194)</f>
        <v>0</v>
      </c>
      <c r="K195" s="606">
        <f>SUM(K190:K194)</f>
        <v>0</v>
      </c>
      <c r="L195" s="603"/>
      <c r="N195" s="607"/>
      <c r="P195" s="619"/>
      <c r="Q195" s="607"/>
    </row>
    <row r="196" spans="1:17" ht="18.600000000000001" customHeight="1" x14ac:dyDescent="0.45">
      <c r="A196" s="650">
        <v>6</v>
      </c>
      <c r="B196" s="609" t="s">
        <v>66</v>
      </c>
      <c r="C196" s="651"/>
      <c r="D196" s="652"/>
      <c r="E196" s="617"/>
      <c r="F196" s="585"/>
      <c r="G196" s="591"/>
      <c r="H196" s="591"/>
      <c r="I196" s="591"/>
      <c r="J196" s="591"/>
      <c r="K196" s="591"/>
      <c r="L196" s="577"/>
    </row>
    <row r="197" spans="1:17" ht="18.600000000000001" customHeight="1" x14ac:dyDescent="0.45">
      <c r="A197" s="687">
        <v>6.1</v>
      </c>
      <c r="B197" s="609" t="s">
        <v>67</v>
      </c>
      <c r="C197" s="651"/>
      <c r="D197" s="611"/>
      <c r="E197" s="678"/>
      <c r="F197" s="613"/>
      <c r="G197" s="597"/>
      <c r="H197" s="591"/>
      <c r="I197" s="591"/>
      <c r="J197" s="591"/>
      <c r="K197" s="591"/>
      <c r="L197" s="577"/>
    </row>
    <row r="198" spans="1:17" ht="18.600000000000001" customHeight="1" x14ac:dyDescent="0.45">
      <c r="A198" s="688"/>
      <c r="B198" s="624" t="s">
        <v>54</v>
      </c>
      <c r="C198" s="632" t="s">
        <v>725</v>
      </c>
      <c r="D198" s="611"/>
      <c r="E198" s="584"/>
      <c r="F198" s="585" t="s">
        <v>19</v>
      </c>
      <c r="G198" s="618"/>
      <c r="H198" s="618">
        <f>+G198*E198</f>
        <v>0</v>
      </c>
      <c r="I198" s="618"/>
      <c r="J198" s="618">
        <f>+I198*E198</f>
        <v>0</v>
      </c>
      <c r="K198" s="618">
        <f>+H198+J198</f>
        <v>0</v>
      </c>
      <c r="L198" s="577"/>
      <c r="N198" s="997"/>
    </row>
    <row r="199" spans="1:17" ht="18.600000000000001" customHeight="1" x14ac:dyDescent="0.45">
      <c r="A199" s="688"/>
      <c r="B199" s="624" t="s">
        <v>54</v>
      </c>
      <c r="C199" s="632" t="s">
        <v>726</v>
      </c>
      <c r="D199" s="611"/>
      <c r="E199" s="584"/>
      <c r="F199" s="585" t="s">
        <v>19</v>
      </c>
      <c r="G199" s="618"/>
      <c r="H199" s="618">
        <f t="shared" ref="H199:H201" si="107">+G199*E199</f>
        <v>0</v>
      </c>
      <c r="I199" s="618"/>
      <c r="J199" s="618">
        <f>+I199*E199</f>
        <v>0</v>
      </c>
      <c r="K199" s="618">
        <f>+H199+J199</f>
        <v>0</v>
      </c>
      <c r="L199" s="577"/>
    </row>
    <row r="200" spans="1:17" ht="18.600000000000001" customHeight="1" x14ac:dyDescent="0.45">
      <c r="A200" s="688"/>
      <c r="B200" s="624" t="s">
        <v>54</v>
      </c>
      <c r="C200" s="632" t="s">
        <v>727</v>
      </c>
      <c r="D200" s="611"/>
      <c r="E200" s="584"/>
      <c r="F200" s="585" t="s">
        <v>19</v>
      </c>
      <c r="G200" s="618"/>
      <c r="H200" s="618">
        <f t="shared" si="107"/>
        <v>0</v>
      </c>
      <c r="I200" s="618"/>
      <c r="J200" s="618">
        <f>+I200*E200</f>
        <v>0</v>
      </c>
      <c r="K200" s="618">
        <f>+H200+J200</f>
        <v>0</v>
      </c>
      <c r="L200" s="577"/>
    </row>
    <row r="201" spans="1:17" ht="18.600000000000001" customHeight="1" x14ac:dyDescent="0.45">
      <c r="A201" s="688"/>
      <c r="B201" s="624" t="s">
        <v>54</v>
      </c>
      <c r="C201" s="632" t="s">
        <v>728</v>
      </c>
      <c r="D201" s="611"/>
      <c r="E201" s="584"/>
      <c r="F201" s="585" t="s">
        <v>19</v>
      </c>
      <c r="G201" s="618"/>
      <c r="H201" s="618">
        <f t="shared" si="107"/>
        <v>0</v>
      </c>
      <c r="I201" s="618"/>
      <c r="J201" s="618">
        <f>+I201*E201</f>
        <v>0</v>
      </c>
      <c r="K201" s="618">
        <f>+H201+J201</f>
        <v>0</v>
      </c>
      <c r="L201" s="577"/>
      <c r="N201" s="997"/>
    </row>
    <row r="202" spans="1:17" ht="18.600000000000001" customHeight="1" x14ac:dyDescent="0.45">
      <c r="A202" s="687">
        <v>6.2</v>
      </c>
      <c r="B202" s="609" t="s">
        <v>68</v>
      </c>
      <c r="C202" s="651"/>
      <c r="D202" s="611"/>
      <c r="E202" s="678"/>
      <c r="F202" s="613"/>
      <c r="G202" s="591"/>
      <c r="H202" s="591"/>
      <c r="I202" s="591"/>
      <c r="J202" s="591"/>
      <c r="K202" s="591"/>
      <c r="L202" s="577"/>
    </row>
    <row r="203" spans="1:17" ht="18.600000000000001" customHeight="1" x14ac:dyDescent="0.45">
      <c r="A203" s="639"/>
      <c r="B203" s="624" t="s">
        <v>54</v>
      </c>
      <c r="C203" s="632" t="s">
        <v>1181</v>
      </c>
      <c r="D203" s="611"/>
      <c r="E203" s="617"/>
      <c r="F203" s="585" t="s">
        <v>19</v>
      </c>
      <c r="G203" s="618"/>
      <c r="H203" s="618">
        <f>+G203*E203</f>
        <v>0</v>
      </c>
      <c r="I203" s="618"/>
      <c r="J203" s="618">
        <f>+I203*E203</f>
        <v>0</v>
      </c>
      <c r="K203" s="618">
        <f>+H203+J203</f>
        <v>0</v>
      </c>
      <c r="L203" s="577"/>
      <c r="N203" s="997"/>
    </row>
    <row r="204" spans="1:17" ht="18.600000000000001" customHeight="1" x14ac:dyDescent="0.45">
      <c r="A204" s="689"/>
      <c r="B204" s="624" t="s">
        <v>54</v>
      </c>
      <c r="C204" s="632" t="s">
        <v>69</v>
      </c>
      <c r="D204" s="611"/>
      <c r="E204" s="678"/>
      <c r="F204" s="585" t="s">
        <v>19</v>
      </c>
      <c r="G204" s="618"/>
      <c r="H204" s="618">
        <f>+G204*E204</f>
        <v>0</v>
      </c>
      <c r="I204" s="618"/>
      <c r="J204" s="618">
        <f>+I204*E204</f>
        <v>0</v>
      </c>
      <c r="K204" s="618">
        <f>+H204+J204</f>
        <v>0</v>
      </c>
      <c r="L204" s="577"/>
      <c r="N204" s="997"/>
    </row>
    <row r="205" spans="1:17" ht="18.600000000000001" customHeight="1" x14ac:dyDescent="0.45">
      <c r="A205" s="639"/>
      <c r="B205" s="624" t="s">
        <v>54</v>
      </c>
      <c r="C205" s="632" t="s">
        <v>70</v>
      </c>
      <c r="D205" s="580"/>
      <c r="E205" s="678"/>
      <c r="F205" s="585" t="s">
        <v>19</v>
      </c>
      <c r="G205" s="618"/>
      <c r="H205" s="618">
        <f>+G205*E205</f>
        <v>0</v>
      </c>
      <c r="I205" s="618"/>
      <c r="J205" s="618">
        <f>+I205*E205</f>
        <v>0</v>
      </c>
      <c r="K205" s="618">
        <f>+H205+J205</f>
        <v>0</v>
      </c>
      <c r="L205" s="206"/>
    </row>
    <row r="206" spans="1:17" ht="18.600000000000001" customHeight="1" x14ac:dyDescent="0.45">
      <c r="A206" s="639"/>
      <c r="B206" s="624" t="s">
        <v>54</v>
      </c>
      <c r="C206" s="632" t="s">
        <v>236</v>
      </c>
      <c r="D206" s="580"/>
      <c r="E206" s="678"/>
      <c r="F206" s="585" t="s">
        <v>19</v>
      </c>
      <c r="G206" s="618"/>
      <c r="H206" s="618">
        <f>+G206*E206</f>
        <v>0</v>
      </c>
      <c r="I206" s="618"/>
      <c r="J206" s="618">
        <f>+I206*E206</f>
        <v>0</v>
      </c>
      <c r="K206" s="618">
        <f>+H206+J206</f>
        <v>0</v>
      </c>
      <c r="L206" s="206"/>
      <c r="N206" s="997"/>
    </row>
    <row r="207" spans="1:17" ht="18.600000000000001" customHeight="1" x14ac:dyDescent="0.45">
      <c r="A207" s="666"/>
      <c r="B207" s="624" t="s">
        <v>54</v>
      </c>
      <c r="C207" s="667" t="s">
        <v>60</v>
      </c>
      <c r="D207" s="668"/>
      <c r="E207" s="669"/>
      <c r="F207" s="585" t="s">
        <v>9</v>
      </c>
      <c r="G207" s="656"/>
      <c r="H207" s="656">
        <f>+G207*E207</f>
        <v>0</v>
      </c>
      <c r="I207" s="656"/>
      <c r="J207" s="656">
        <f>+I207*E207</f>
        <v>0</v>
      </c>
      <c r="K207" s="656">
        <f>+H207+J207</f>
        <v>0</v>
      </c>
      <c r="L207" s="206"/>
    </row>
    <row r="208" spans="1:17" ht="18.600000000000001" customHeight="1" x14ac:dyDescent="0.45">
      <c r="A208" s="679"/>
      <c r="B208" s="680"/>
      <c r="C208" s="681"/>
      <c r="D208" s="682"/>
      <c r="E208" s="683"/>
      <c r="F208" s="684"/>
      <c r="G208" s="685"/>
      <c r="H208" s="627"/>
      <c r="I208" s="627"/>
      <c r="J208" s="627"/>
      <c r="K208" s="627"/>
      <c r="L208" s="625"/>
    </row>
    <row r="209" spans="1:17" ht="18.600000000000001" customHeight="1" x14ac:dyDescent="0.45">
      <c r="A209" s="686"/>
      <c r="B209" s="1128" t="s">
        <v>71</v>
      </c>
      <c r="C209" s="1129"/>
      <c r="D209" s="1130"/>
      <c r="E209" s="628"/>
      <c r="F209" s="629"/>
      <c r="G209" s="606"/>
      <c r="H209" s="606">
        <f>SUM(H198:H208)</f>
        <v>0</v>
      </c>
      <c r="I209" s="606"/>
      <c r="J209" s="606">
        <f>SUM(J198:J208)</f>
        <v>0</v>
      </c>
      <c r="K209" s="606">
        <f>SUM(K198:K208)</f>
        <v>0</v>
      </c>
      <c r="L209" s="603"/>
    </row>
    <row r="210" spans="1:17" ht="18.600000000000001" customHeight="1" x14ac:dyDescent="0.45">
      <c r="A210" s="638">
        <v>7</v>
      </c>
      <c r="B210" s="609" t="s">
        <v>72</v>
      </c>
      <c r="C210" s="596"/>
      <c r="D210" s="580"/>
      <c r="E210" s="690"/>
      <c r="F210" s="585"/>
      <c r="G210" s="591"/>
      <c r="H210" s="591"/>
      <c r="I210" s="591"/>
      <c r="J210" s="591"/>
      <c r="K210" s="591"/>
      <c r="L210" s="577"/>
    </row>
    <row r="211" spans="1:17" ht="18.600000000000001" customHeight="1" x14ac:dyDescent="0.45">
      <c r="A211" s="687"/>
      <c r="B211" s="624" t="s">
        <v>54</v>
      </c>
      <c r="C211" s="691" t="s">
        <v>772</v>
      </c>
      <c r="D211" s="601"/>
      <c r="E211" s="584"/>
      <c r="F211" s="585" t="s">
        <v>19</v>
      </c>
      <c r="G211" s="618"/>
      <c r="H211" s="618">
        <f>+G211*E211</f>
        <v>0</v>
      </c>
      <c r="I211" s="618"/>
      <c r="J211" s="618">
        <f>+I211*E211</f>
        <v>0</v>
      </c>
      <c r="K211" s="618">
        <f>+H211+J211</f>
        <v>0</v>
      </c>
      <c r="L211" s="577"/>
    </row>
    <row r="212" spans="1:17" ht="18.600000000000001" customHeight="1" x14ac:dyDescent="0.45">
      <c r="A212" s="687"/>
      <c r="B212" s="624"/>
      <c r="C212" s="691" t="s">
        <v>73</v>
      </c>
      <c r="D212" s="601"/>
      <c r="E212" s="584"/>
      <c r="F212" s="585"/>
      <c r="G212" s="692"/>
      <c r="H212" s="591"/>
      <c r="I212" s="591"/>
      <c r="J212" s="591"/>
      <c r="K212" s="591"/>
      <c r="L212" s="577"/>
      <c r="Q212" s="607"/>
    </row>
    <row r="213" spans="1:17" ht="18.600000000000001" customHeight="1" x14ac:dyDescent="0.45">
      <c r="A213" s="687"/>
      <c r="B213" s="624"/>
      <c r="C213" s="691" t="s">
        <v>771</v>
      </c>
      <c r="D213" s="601"/>
      <c r="E213" s="584"/>
      <c r="F213" s="585"/>
      <c r="G213" s="692"/>
      <c r="H213" s="591"/>
      <c r="I213" s="591"/>
      <c r="J213" s="591"/>
      <c r="K213" s="591"/>
      <c r="L213" s="577"/>
    </row>
    <row r="214" spans="1:17" ht="18.600000000000001" customHeight="1" x14ac:dyDescent="0.45">
      <c r="A214" s="687"/>
      <c r="B214" s="624" t="s">
        <v>54</v>
      </c>
      <c r="C214" s="691" t="s">
        <v>237</v>
      </c>
      <c r="D214" s="601"/>
      <c r="E214" s="584"/>
      <c r="F214" s="585" t="s">
        <v>19</v>
      </c>
      <c r="G214" s="618"/>
      <c r="H214" s="618">
        <f>+G214*E214</f>
        <v>0</v>
      </c>
      <c r="I214" s="618"/>
      <c r="J214" s="618">
        <f>+I214*E214</f>
        <v>0</v>
      </c>
      <c r="K214" s="618">
        <f>+H214+J214</f>
        <v>0</v>
      </c>
      <c r="L214" s="577"/>
    </row>
    <row r="215" spans="1:17" ht="18.600000000000001" customHeight="1" x14ac:dyDescent="0.45">
      <c r="A215" s="687"/>
      <c r="B215" s="624"/>
      <c r="C215" s="691" t="s">
        <v>73</v>
      </c>
      <c r="D215" s="601"/>
      <c r="E215" s="584"/>
      <c r="F215" s="585"/>
      <c r="G215" s="692"/>
      <c r="H215" s="591"/>
      <c r="I215" s="591"/>
      <c r="J215" s="591"/>
      <c r="K215" s="591"/>
      <c r="L215" s="577"/>
    </row>
    <row r="216" spans="1:17" ht="18.600000000000001" customHeight="1" x14ac:dyDescent="0.45">
      <c r="A216" s="687"/>
      <c r="B216" s="624"/>
      <c r="C216" s="691" t="s">
        <v>74</v>
      </c>
      <c r="D216" s="601"/>
      <c r="E216" s="584"/>
      <c r="F216" s="585"/>
      <c r="G216" s="692"/>
      <c r="H216" s="591"/>
      <c r="I216" s="591"/>
      <c r="J216" s="591"/>
      <c r="K216" s="591"/>
      <c r="L216" s="577"/>
    </row>
    <row r="217" spans="1:17" ht="18.600000000000001" customHeight="1" x14ac:dyDescent="0.45">
      <c r="A217" s="687"/>
      <c r="B217" s="624" t="s">
        <v>54</v>
      </c>
      <c r="C217" s="693" t="s">
        <v>729</v>
      </c>
      <c r="D217" s="601"/>
      <c r="E217" s="584"/>
      <c r="F217" s="585" t="s">
        <v>19</v>
      </c>
      <c r="G217" s="591"/>
      <c r="H217" s="618">
        <f>+G217*E217</f>
        <v>0</v>
      </c>
      <c r="I217" s="618"/>
      <c r="J217" s="618">
        <f t="shared" ref="J217:J233" si="108">+I217*E217</f>
        <v>0</v>
      </c>
      <c r="K217" s="618">
        <f>+H217+J217</f>
        <v>0</v>
      </c>
      <c r="L217" s="577"/>
    </row>
    <row r="218" spans="1:17" ht="18.600000000000001" customHeight="1" x14ac:dyDescent="0.45">
      <c r="A218" s="687"/>
      <c r="B218" s="624" t="s">
        <v>54</v>
      </c>
      <c r="C218" s="693" t="s">
        <v>238</v>
      </c>
      <c r="D218" s="601"/>
      <c r="E218" s="584"/>
      <c r="F218" s="585" t="s">
        <v>19</v>
      </c>
      <c r="G218" s="618"/>
      <c r="H218" s="618">
        <f>+G218*E218</f>
        <v>0</v>
      </c>
      <c r="I218" s="618"/>
      <c r="J218" s="618">
        <f t="shared" si="108"/>
        <v>0</v>
      </c>
      <c r="K218" s="618">
        <f>+H218+J218</f>
        <v>0</v>
      </c>
      <c r="L218" s="577"/>
    </row>
    <row r="219" spans="1:17" ht="18.600000000000001" customHeight="1" x14ac:dyDescent="0.45">
      <c r="A219" s="687"/>
      <c r="B219" s="624" t="s">
        <v>54</v>
      </c>
      <c r="C219" s="693" t="s">
        <v>239</v>
      </c>
      <c r="D219" s="601"/>
      <c r="E219" s="584"/>
      <c r="F219" s="585" t="s">
        <v>19</v>
      </c>
      <c r="G219" s="618"/>
      <c r="H219" s="618">
        <f>+G219*E219</f>
        <v>0</v>
      </c>
      <c r="I219" s="618"/>
      <c r="J219" s="618">
        <f t="shared" si="108"/>
        <v>0</v>
      </c>
      <c r="K219" s="618">
        <f>+H219+J219</f>
        <v>0</v>
      </c>
      <c r="L219" s="577"/>
    </row>
    <row r="220" spans="1:17" ht="18.600000000000001" customHeight="1" x14ac:dyDescent="0.45">
      <c r="A220" s="687"/>
      <c r="B220" s="624" t="s">
        <v>54</v>
      </c>
      <c r="C220" s="693" t="s">
        <v>240</v>
      </c>
      <c r="D220" s="601"/>
      <c r="E220" s="584"/>
      <c r="F220" s="585" t="s">
        <v>19</v>
      </c>
      <c r="G220" s="618"/>
      <c r="H220" s="618">
        <f t="shared" ref="H220:H233" si="109">+G220*E220</f>
        <v>0</v>
      </c>
      <c r="I220" s="618"/>
      <c r="J220" s="618">
        <f t="shared" si="108"/>
        <v>0</v>
      </c>
      <c r="K220" s="618">
        <f t="shared" ref="K220:K233" si="110">+H220+J220</f>
        <v>0</v>
      </c>
      <c r="L220" s="577"/>
    </row>
    <row r="221" spans="1:17" ht="18.600000000000001" customHeight="1" x14ac:dyDescent="0.45">
      <c r="A221" s="687"/>
      <c r="B221" s="624" t="s">
        <v>54</v>
      </c>
      <c r="C221" s="693" t="s">
        <v>75</v>
      </c>
      <c r="D221" s="601"/>
      <c r="E221" s="584"/>
      <c r="F221" s="585" t="s">
        <v>19</v>
      </c>
      <c r="G221" s="618"/>
      <c r="H221" s="618">
        <f t="shared" si="109"/>
        <v>0</v>
      </c>
      <c r="I221" s="618"/>
      <c r="J221" s="618">
        <f t="shared" si="108"/>
        <v>0</v>
      </c>
      <c r="K221" s="618">
        <f t="shared" si="110"/>
        <v>0</v>
      </c>
      <c r="L221" s="577"/>
    </row>
    <row r="222" spans="1:17" ht="18.600000000000001" customHeight="1" x14ac:dyDescent="0.45">
      <c r="A222" s="688"/>
      <c r="B222" s="624" t="s">
        <v>54</v>
      </c>
      <c r="C222" s="632" t="s">
        <v>76</v>
      </c>
      <c r="D222" s="611" t="s">
        <v>81</v>
      </c>
      <c r="E222" s="584"/>
      <c r="F222" s="585" t="s">
        <v>19</v>
      </c>
      <c r="G222" s="618"/>
      <c r="H222" s="618">
        <f t="shared" si="109"/>
        <v>0</v>
      </c>
      <c r="I222" s="618"/>
      <c r="J222" s="618">
        <f t="shared" si="108"/>
        <v>0</v>
      </c>
      <c r="K222" s="618">
        <f t="shared" si="110"/>
        <v>0</v>
      </c>
      <c r="L222" s="577"/>
      <c r="N222" s="997"/>
    </row>
    <row r="223" spans="1:17" ht="18.600000000000001" customHeight="1" x14ac:dyDescent="0.45">
      <c r="A223" s="689"/>
      <c r="B223" s="624" t="s">
        <v>54</v>
      </c>
      <c r="C223" s="632" t="s">
        <v>78</v>
      </c>
      <c r="D223" s="611" t="s">
        <v>77</v>
      </c>
      <c r="E223" s="584"/>
      <c r="F223" s="585" t="s">
        <v>19</v>
      </c>
      <c r="G223" s="618"/>
      <c r="H223" s="618">
        <f t="shared" si="109"/>
        <v>0</v>
      </c>
      <c r="I223" s="618"/>
      <c r="J223" s="618">
        <f t="shared" si="108"/>
        <v>0</v>
      </c>
      <c r="K223" s="618">
        <f t="shared" si="110"/>
        <v>0</v>
      </c>
      <c r="L223" s="635"/>
    </row>
    <row r="224" spans="1:17" ht="18.600000000000001" customHeight="1" x14ac:dyDescent="0.45">
      <c r="A224" s="689"/>
      <c r="B224" s="624" t="s">
        <v>54</v>
      </c>
      <c r="C224" s="632" t="s">
        <v>730</v>
      </c>
      <c r="D224" s="611" t="s">
        <v>731</v>
      </c>
      <c r="E224" s="584"/>
      <c r="F224" s="585" t="s">
        <v>19</v>
      </c>
      <c r="G224" s="618"/>
      <c r="H224" s="618">
        <f t="shared" si="109"/>
        <v>0</v>
      </c>
      <c r="I224" s="618"/>
      <c r="J224" s="618">
        <f t="shared" si="108"/>
        <v>0</v>
      </c>
      <c r="K224" s="618">
        <f t="shared" si="110"/>
        <v>0</v>
      </c>
      <c r="L224" s="635"/>
    </row>
    <row r="225" spans="1:18" ht="18.600000000000001" customHeight="1" x14ac:dyDescent="0.45">
      <c r="A225" s="688"/>
      <c r="B225" s="624" t="s">
        <v>54</v>
      </c>
      <c r="C225" s="694" t="s">
        <v>241</v>
      </c>
      <c r="D225" s="611"/>
      <c r="E225" s="584"/>
      <c r="F225" s="585" t="s">
        <v>50</v>
      </c>
      <c r="G225" s="618"/>
      <c r="H225" s="618">
        <f t="shared" si="109"/>
        <v>0</v>
      </c>
      <c r="I225" s="618"/>
      <c r="J225" s="618">
        <f t="shared" si="108"/>
        <v>0</v>
      </c>
      <c r="K225" s="618">
        <f t="shared" si="110"/>
        <v>0</v>
      </c>
      <c r="L225" s="635"/>
    </row>
    <row r="226" spans="1:18" ht="18.600000000000001" customHeight="1" x14ac:dyDescent="0.45">
      <c r="A226" s="688"/>
      <c r="B226" s="624" t="s">
        <v>54</v>
      </c>
      <c r="C226" s="694" t="s">
        <v>79</v>
      </c>
      <c r="D226" s="611"/>
      <c r="E226" s="584"/>
      <c r="F226" s="585" t="s">
        <v>50</v>
      </c>
      <c r="G226" s="618"/>
      <c r="H226" s="618">
        <f t="shared" si="109"/>
        <v>0</v>
      </c>
      <c r="I226" s="618"/>
      <c r="J226" s="618">
        <f t="shared" si="108"/>
        <v>0</v>
      </c>
      <c r="K226" s="618">
        <f t="shared" si="110"/>
        <v>0</v>
      </c>
      <c r="L226" s="635"/>
    </row>
    <row r="227" spans="1:18" ht="18.600000000000001" customHeight="1" x14ac:dyDescent="0.45">
      <c r="A227" s="688"/>
      <c r="B227" s="624" t="s">
        <v>54</v>
      </c>
      <c r="C227" s="694" t="s">
        <v>242</v>
      </c>
      <c r="D227" s="611"/>
      <c r="E227" s="584"/>
      <c r="F227" s="585" t="s">
        <v>50</v>
      </c>
      <c r="G227" s="618"/>
      <c r="H227" s="618">
        <f>+G227*E227</f>
        <v>0</v>
      </c>
      <c r="I227" s="618"/>
      <c r="J227" s="618">
        <f t="shared" si="108"/>
        <v>0</v>
      </c>
      <c r="K227" s="618">
        <f>+H227+J227</f>
        <v>0</v>
      </c>
      <c r="L227" s="635"/>
    </row>
    <row r="228" spans="1:18" ht="18.600000000000001" customHeight="1" x14ac:dyDescent="0.45">
      <c r="A228" s="688"/>
      <c r="B228" s="624" t="s">
        <v>54</v>
      </c>
      <c r="C228" s="694" t="s">
        <v>82</v>
      </c>
      <c r="D228" s="611"/>
      <c r="E228" s="584"/>
      <c r="F228" s="585" t="s">
        <v>50</v>
      </c>
      <c r="G228" s="618"/>
      <c r="H228" s="618">
        <f>+G228*E228</f>
        <v>0</v>
      </c>
      <c r="I228" s="618"/>
      <c r="J228" s="618">
        <f t="shared" si="108"/>
        <v>0</v>
      </c>
      <c r="K228" s="618">
        <f>+H228+J228</f>
        <v>0</v>
      </c>
      <c r="L228" s="635"/>
    </row>
    <row r="229" spans="1:18" ht="18.600000000000001" customHeight="1" x14ac:dyDescent="0.45">
      <c r="A229" s="639"/>
      <c r="B229" s="624" t="s">
        <v>54</v>
      </c>
      <c r="C229" s="616" t="s">
        <v>234</v>
      </c>
      <c r="D229" s="580"/>
      <c r="E229" s="584"/>
      <c r="F229" s="585" t="s">
        <v>50</v>
      </c>
      <c r="G229" s="618"/>
      <c r="H229" s="618">
        <f>+G229*E229</f>
        <v>0</v>
      </c>
      <c r="I229" s="618"/>
      <c r="J229" s="618">
        <f t="shared" si="108"/>
        <v>0</v>
      </c>
      <c r="K229" s="618">
        <f>+H229+J229</f>
        <v>0</v>
      </c>
      <c r="L229" s="635"/>
    </row>
    <row r="230" spans="1:18" ht="18.600000000000001" customHeight="1" x14ac:dyDescent="0.45">
      <c r="A230" s="639"/>
      <c r="B230" s="624" t="s">
        <v>54</v>
      </c>
      <c r="C230" s="616" t="s">
        <v>243</v>
      </c>
      <c r="D230" s="580"/>
      <c r="E230" s="584"/>
      <c r="F230" s="585" t="s">
        <v>50</v>
      </c>
      <c r="G230" s="618"/>
      <c r="H230" s="618">
        <f>+G230*E230</f>
        <v>0</v>
      </c>
      <c r="I230" s="618"/>
      <c r="J230" s="618">
        <f t="shared" si="108"/>
        <v>0</v>
      </c>
      <c r="K230" s="618">
        <f>+H230+J230</f>
        <v>0</v>
      </c>
      <c r="L230" s="635"/>
    </row>
    <row r="231" spans="1:18" ht="18.600000000000001" customHeight="1" x14ac:dyDescent="0.45">
      <c r="A231" s="639"/>
      <c r="B231" s="624" t="s">
        <v>54</v>
      </c>
      <c r="C231" s="616" t="s">
        <v>732</v>
      </c>
      <c r="D231" s="580"/>
      <c r="E231" s="584"/>
      <c r="F231" s="585" t="s">
        <v>50</v>
      </c>
      <c r="G231" s="618"/>
      <c r="H231" s="618">
        <f>+G231*E231</f>
        <v>0</v>
      </c>
      <c r="I231" s="618"/>
      <c r="J231" s="618">
        <f t="shared" si="108"/>
        <v>0</v>
      </c>
      <c r="K231" s="618">
        <f>+H231+J231</f>
        <v>0</v>
      </c>
      <c r="L231" s="635"/>
    </row>
    <row r="232" spans="1:18" ht="18.600000000000001" customHeight="1" x14ac:dyDescent="0.45">
      <c r="A232" s="635"/>
      <c r="B232" s="624" t="s">
        <v>54</v>
      </c>
      <c r="C232" s="695" t="s">
        <v>244</v>
      </c>
      <c r="D232" s="611"/>
      <c r="E232" s="584"/>
      <c r="F232" s="585" t="s">
        <v>9</v>
      </c>
      <c r="G232" s="618"/>
      <c r="H232" s="618">
        <f t="shared" ref="H232" si="111">+G232*E232</f>
        <v>0</v>
      </c>
      <c r="I232" s="618"/>
      <c r="J232" s="618">
        <f t="shared" si="108"/>
        <v>0</v>
      </c>
      <c r="K232" s="618">
        <f t="shared" ref="K232" si="112">+H232+J232</f>
        <v>0</v>
      </c>
      <c r="L232" s="635"/>
    </row>
    <row r="233" spans="1:18" ht="18.600000000000001" customHeight="1" x14ac:dyDescent="0.45">
      <c r="A233" s="635"/>
      <c r="B233" s="624" t="s">
        <v>54</v>
      </c>
      <c r="C233" s="695" t="s">
        <v>60</v>
      </c>
      <c r="D233" s="611"/>
      <c r="E233" s="584"/>
      <c r="F233" s="585" t="s">
        <v>9</v>
      </c>
      <c r="G233" s="618"/>
      <c r="H233" s="618">
        <f t="shared" si="109"/>
        <v>0</v>
      </c>
      <c r="I233" s="618"/>
      <c r="J233" s="618">
        <f t="shared" si="108"/>
        <v>0</v>
      </c>
      <c r="K233" s="618">
        <f t="shared" si="110"/>
        <v>0</v>
      </c>
      <c r="L233" s="635"/>
    </row>
    <row r="234" spans="1:18" ht="18.600000000000001" customHeight="1" x14ac:dyDescent="0.5">
      <c r="A234" s="696"/>
      <c r="B234" s="1151"/>
      <c r="C234" s="1152"/>
      <c r="D234" s="1153"/>
      <c r="E234" s="626"/>
      <c r="F234" s="627"/>
      <c r="G234" s="627"/>
      <c r="H234" s="627"/>
      <c r="I234" s="627"/>
      <c r="J234" s="627"/>
      <c r="K234" s="627"/>
      <c r="L234" s="696"/>
    </row>
    <row r="235" spans="1:18" ht="18.600000000000001" customHeight="1" x14ac:dyDescent="0.5">
      <c r="A235" s="649"/>
      <c r="B235" s="1148" t="s">
        <v>80</v>
      </c>
      <c r="C235" s="1149"/>
      <c r="D235" s="1150"/>
      <c r="E235" s="604"/>
      <c r="F235" s="606"/>
      <c r="G235" s="606"/>
      <c r="H235" s="606">
        <f>SUM(H211:H233)</f>
        <v>0</v>
      </c>
      <c r="I235" s="606"/>
      <c r="J235" s="606">
        <f>SUM(J211:J233)</f>
        <v>0</v>
      </c>
      <c r="K235" s="606">
        <f>SUM(K211:K233)</f>
        <v>0</v>
      </c>
      <c r="L235" s="649"/>
      <c r="O235" s="619"/>
      <c r="P235" s="619"/>
      <c r="Q235" s="619"/>
      <c r="R235" s="619"/>
    </row>
    <row r="236" spans="1:18" ht="18.600000000000001" customHeight="1" x14ac:dyDescent="0.4">
      <c r="A236" s="638">
        <v>8</v>
      </c>
      <c r="B236" s="700" t="s">
        <v>245</v>
      </c>
      <c r="C236" s="701"/>
      <c r="D236" s="652"/>
      <c r="E236" s="612"/>
      <c r="F236" s="590"/>
      <c r="G236" s="591"/>
      <c r="H236" s="591"/>
      <c r="I236" s="591"/>
      <c r="J236" s="591"/>
      <c r="K236" s="591"/>
      <c r="L236" s="635"/>
    </row>
    <row r="237" spans="1:18" ht="18.600000000000001" customHeight="1" x14ac:dyDescent="0.45">
      <c r="A237" s="638"/>
      <c r="B237" s="624" t="s">
        <v>54</v>
      </c>
      <c r="C237" s="702" t="s">
        <v>733</v>
      </c>
      <c r="D237" s="652"/>
      <c r="E237" s="584"/>
      <c r="F237" s="585" t="s">
        <v>19</v>
      </c>
      <c r="G237" s="618"/>
      <c r="H237" s="618">
        <f t="shared" ref="H237:H249" si="113">+G237*E237</f>
        <v>0</v>
      </c>
      <c r="I237" s="618"/>
      <c r="J237" s="618">
        <f>+I237*E237</f>
        <v>0</v>
      </c>
      <c r="K237" s="618">
        <f t="shared" ref="K237:K249" si="114">+H237+J237</f>
        <v>0</v>
      </c>
      <c r="L237" s="635"/>
    </row>
    <row r="238" spans="1:18" ht="18.600000000000001" customHeight="1" x14ac:dyDescent="0.45">
      <c r="A238" s="638"/>
      <c r="B238" s="624" t="s">
        <v>54</v>
      </c>
      <c r="C238" s="616" t="s">
        <v>246</v>
      </c>
      <c r="D238" s="580"/>
      <c r="E238" s="584"/>
      <c r="F238" s="585" t="s">
        <v>19</v>
      </c>
      <c r="G238" s="618"/>
      <c r="H238" s="618">
        <f t="shared" si="113"/>
        <v>0</v>
      </c>
      <c r="I238" s="618"/>
      <c r="J238" s="618">
        <f t="shared" ref="J238:J249" si="115">+I238*E238</f>
        <v>0</v>
      </c>
      <c r="K238" s="618">
        <f t="shared" si="114"/>
        <v>0</v>
      </c>
      <c r="L238" s="635"/>
      <c r="Q238" s="607"/>
    </row>
    <row r="239" spans="1:18" ht="18.600000000000001" customHeight="1" x14ac:dyDescent="0.45">
      <c r="A239" s="638"/>
      <c r="B239" s="624" t="s">
        <v>54</v>
      </c>
      <c r="C239" s="695" t="s">
        <v>247</v>
      </c>
      <c r="D239" s="611"/>
      <c r="E239" s="584"/>
      <c r="F239" s="585" t="s">
        <v>19</v>
      </c>
      <c r="G239" s="618"/>
      <c r="H239" s="618">
        <f t="shared" si="113"/>
        <v>0</v>
      </c>
      <c r="I239" s="618"/>
      <c r="J239" s="618">
        <f t="shared" si="115"/>
        <v>0</v>
      </c>
      <c r="K239" s="618">
        <f t="shared" si="114"/>
        <v>0</v>
      </c>
      <c r="L239" s="635"/>
    </row>
    <row r="240" spans="1:18" ht="18.600000000000001" customHeight="1" x14ac:dyDescent="0.45">
      <c r="A240" s="638"/>
      <c r="B240" s="624" t="s">
        <v>54</v>
      </c>
      <c r="C240" s="695" t="s">
        <v>734</v>
      </c>
      <c r="D240" s="611"/>
      <c r="E240" s="584"/>
      <c r="F240" s="585" t="s">
        <v>19</v>
      </c>
      <c r="G240" s="618"/>
      <c r="H240" s="618">
        <f t="shared" si="113"/>
        <v>0</v>
      </c>
      <c r="I240" s="618"/>
      <c r="J240" s="618">
        <f t="shared" si="115"/>
        <v>0</v>
      </c>
      <c r="K240" s="618">
        <f t="shared" si="114"/>
        <v>0</v>
      </c>
      <c r="L240" s="635"/>
    </row>
    <row r="241" spans="1:12" ht="18.600000000000001" customHeight="1" x14ac:dyDescent="0.45">
      <c r="A241" s="638"/>
      <c r="B241" s="624" t="s">
        <v>54</v>
      </c>
      <c r="C241" s="695" t="s">
        <v>248</v>
      </c>
      <c r="D241" s="611"/>
      <c r="E241" s="584"/>
      <c r="F241" s="585" t="s">
        <v>19</v>
      </c>
      <c r="G241" s="618"/>
      <c r="H241" s="618">
        <f t="shared" si="113"/>
        <v>0</v>
      </c>
      <c r="I241" s="618"/>
      <c r="J241" s="618">
        <f t="shared" si="115"/>
        <v>0</v>
      </c>
      <c r="K241" s="618">
        <f t="shared" si="114"/>
        <v>0</v>
      </c>
      <c r="L241" s="635"/>
    </row>
    <row r="242" spans="1:12" ht="18.600000000000001" customHeight="1" x14ac:dyDescent="0.45">
      <c r="A242" s="638"/>
      <c r="B242" s="624" t="s">
        <v>54</v>
      </c>
      <c r="C242" s="616" t="s">
        <v>249</v>
      </c>
      <c r="D242" s="611"/>
      <c r="E242" s="617"/>
      <c r="F242" s="585" t="s">
        <v>19</v>
      </c>
      <c r="G242" s="618"/>
      <c r="H242" s="618">
        <f t="shared" si="113"/>
        <v>0</v>
      </c>
      <c r="I242" s="618"/>
      <c r="J242" s="618">
        <f t="shared" si="115"/>
        <v>0</v>
      </c>
      <c r="K242" s="618">
        <f t="shared" si="114"/>
        <v>0</v>
      </c>
      <c r="L242" s="635"/>
    </row>
    <row r="243" spans="1:12" ht="18.600000000000001" customHeight="1" x14ac:dyDescent="0.45">
      <c r="A243" s="638"/>
      <c r="B243" s="624" t="s">
        <v>54</v>
      </c>
      <c r="C243" s="616" t="s">
        <v>735</v>
      </c>
      <c r="D243" s="611"/>
      <c r="E243" s="617"/>
      <c r="F243" s="585" t="s">
        <v>19</v>
      </c>
      <c r="G243" s="618"/>
      <c r="H243" s="618">
        <f t="shared" si="113"/>
        <v>0</v>
      </c>
      <c r="I243" s="618"/>
      <c r="J243" s="618">
        <f t="shared" si="115"/>
        <v>0</v>
      </c>
      <c r="K243" s="618">
        <f t="shared" si="114"/>
        <v>0</v>
      </c>
      <c r="L243" s="635"/>
    </row>
    <row r="244" spans="1:12" ht="18.600000000000001" customHeight="1" x14ac:dyDescent="0.45">
      <c r="A244" s="638"/>
      <c r="B244" s="624" t="s">
        <v>54</v>
      </c>
      <c r="C244" s="616" t="s">
        <v>1182</v>
      </c>
      <c r="D244" s="611"/>
      <c r="E244" s="617"/>
      <c r="F244" s="585" t="s">
        <v>19</v>
      </c>
      <c r="G244" s="618"/>
      <c r="H244" s="618">
        <f t="shared" si="113"/>
        <v>0</v>
      </c>
      <c r="I244" s="618"/>
      <c r="J244" s="618">
        <f t="shared" si="115"/>
        <v>0</v>
      </c>
      <c r="K244" s="618">
        <f t="shared" si="114"/>
        <v>0</v>
      </c>
      <c r="L244" s="635"/>
    </row>
    <row r="245" spans="1:12" ht="18.600000000000001" customHeight="1" x14ac:dyDescent="0.45">
      <c r="A245" s="638"/>
      <c r="B245" s="624" t="s">
        <v>54</v>
      </c>
      <c r="C245" s="616" t="s">
        <v>59</v>
      </c>
      <c r="D245" s="611"/>
      <c r="E245" s="617"/>
      <c r="F245" s="585" t="s">
        <v>50</v>
      </c>
      <c r="G245" s="618"/>
      <c r="H245" s="618">
        <f t="shared" si="113"/>
        <v>0</v>
      </c>
      <c r="I245" s="618"/>
      <c r="J245" s="618">
        <f t="shared" si="115"/>
        <v>0</v>
      </c>
      <c r="K245" s="618">
        <f t="shared" si="114"/>
        <v>0</v>
      </c>
      <c r="L245" s="635"/>
    </row>
    <row r="246" spans="1:12" ht="18.600000000000001" customHeight="1" x14ac:dyDescent="0.45">
      <c r="A246" s="638"/>
      <c r="B246" s="624" t="s">
        <v>54</v>
      </c>
      <c r="C246" s="616" t="s">
        <v>250</v>
      </c>
      <c r="D246" s="611"/>
      <c r="E246" s="584"/>
      <c r="F246" s="585" t="s">
        <v>50</v>
      </c>
      <c r="G246" s="618"/>
      <c r="H246" s="618">
        <f t="shared" si="113"/>
        <v>0</v>
      </c>
      <c r="I246" s="618"/>
      <c r="J246" s="618">
        <f t="shared" si="115"/>
        <v>0</v>
      </c>
      <c r="K246" s="618">
        <f t="shared" si="114"/>
        <v>0</v>
      </c>
      <c r="L246" s="635"/>
    </row>
    <row r="247" spans="1:12" ht="18.600000000000001" customHeight="1" x14ac:dyDescent="0.45">
      <c r="A247" s="638"/>
      <c r="B247" s="624"/>
      <c r="C247" s="616" t="s">
        <v>234</v>
      </c>
      <c r="D247" s="580"/>
      <c r="E247" s="584"/>
      <c r="F247" s="585" t="s">
        <v>50</v>
      </c>
      <c r="G247" s="618"/>
      <c r="H247" s="618">
        <f t="shared" si="113"/>
        <v>0</v>
      </c>
      <c r="I247" s="618"/>
      <c r="J247" s="618">
        <f t="shared" si="115"/>
        <v>0</v>
      </c>
      <c r="K247" s="618">
        <f t="shared" si="114"/>
        <v>0</v>
      </c>
      <c r="L247" s="635"/>
    </row>
    <row r="248" spans="1:12" ht="18.600000000000001" customHeight="1" x14ac:dyDescent="0.45">
      <c r="A248" s="638"/>
      <c r="B248" s="624"/>
      <c r="C248" s="616" t="s">
        <v>251</v>
      </c>
      <c r="D248" s="611"/>
      <c r="E248" s="584"/>
      <c r="F248" s="585" t="s">
        <v>50</v>
      </c>
      <c r="G248" s="618"/>
      <c r="H248" s="618">
        <f t="shared" si="113"/>
        <v>0</v>
      </c>
      <c r="I248" s="618"/>
      <c r="J248" s="618">
        <f t="shared" si="115"/>
        <v>0</v>
      </c>
      <c r="K248" s="618">
        <f t="shared" si="114"/>
        <v>0</v>
      </c>
      <c r="L248" s="635"/>
    </row>
    <row r="249" spans="1:12" ht="18.600000000000001" customHeight="1" x14ac:dyDescent="0.45">
      <c r="A249" s="638"/>
      <c r="B249" s="624" t="s">
        <v>54</v>
      </c>
      <c r="C249" s="695" t="s">
        <v>60</v>
      </c>
      <c r="D249" s="611"/>
      <c r="E249" s="584"/>
      <c r="F249" s="585" t="s">
        <v>9</v>
      </c>
      <c r="G249" s="618"/>
      <c r="H249" s="618">
        <f t="shared" si="113"/>
        <v>0</v>
      </c>
      <c r="I249" s="618"/>
      <c r="J249" s="618">
        <f t="shared" si="115"/>
        <v>0</v>
      </c>
      <c r="K249" s="618">
        <f t="shared" si="114"/>
        <v>0</v>
      </c>
      <c r="L249" s="635"/>
    </row>
    <row r="250" spans="1:12" ht="18.600000000000001" customHeight="1" x14ac:dyDescent="0.4">
      <c r="A250" s="704"/>
      <c r="B250" s="1148" t="s">
        <v>252</v>
      </c>
      <c r="C250" s="1149"/>
      <c r="D250" s="1150"/>
      <c r="E250" s="604"/>
      <c r="F250" s="606"/>
      <c r="G250" s="606"/>
      <c r="H250" s="606">
        <f>SUM(H237:H249)</f>
        <v>0</v>
      </c>
      <c r="I250" s="606"/>
      <c r="J250" s="606">
        <f>SUM(J237:J249)</f>
        <v>0</v>
      </c>
      <c r="K250" s="606">
        <f>SUM(K237:K249)</f>
        <v>0</v>
      </c>
      <c r="L250" s="649"/>
    </row>
    <row r="251" spans="1:12" ht="18.600000000000001" customHeight="1" x14ac:dyDescent="0.4">
      <c r="A251" s="638">
        <v>9</v>
      </c>
      <c r="B251" s="700" t="s">
        <v>736</v>
      </c>
      <c r="C251" s="705"/>
      <c r="D251" s="706"/>
      <c r="E251" s="707"/>
      <c r="F251" s="591"/>
      <c r="G251" s="591"/>
      <c r="H251" s="591"/>
      <c r="I251" s="591"/>
      <c r="J251" s="591"/>
      <c r="K251" s="591"/>
      <c r="L251" s="635"/>
    </row>
    <row r="252" spans="1:12" ht="18.600000000000001" customHeight="1" x14ac:dyDescent="0.45">
      <c r="A252" s="638"/>
      <c r="B252" s="624" t="s">
        <v>54</v>
      </c>
      <c r="C252" s="695" t="s">
        <v>737</v>
      </c>
      <c r="D252" s="611"/>
      <c r="E252" s="584"/>
      <c r="F252" s="585" t="s">
        <v>19</v>
      </c>
      <c r="G252" s="618"/>
      <c r="H252" s="618">
        <f t="shared" ref="H252:H256" si="116">+G252*E252</f>
        <v>0</v>
      </c>
      <c r="I252" s="618"/>
      <c r="J252" s="618">
        <f>+I252*E252</f>
        <v>0</v>
      </c>
      <c r="K252" s="618">
        <f>+H252+J252</f>
        <v>0</v>
      </c>
      <c r="L252" s="635"/>
    </row>
    <row r="253" spans="1:12" ht="18.600000000000001" customHeight="1" x14ac:dyDescent="0.45">
      <c r="A253" s="638"/>
      <c r="B253" s="624" t="s">
        <v>54</v>
      </c>
      <c r="C253" s="616" t="s">
        <v>59</v>
      </c>
      <c r="D253" s="611"/>
      <c r="E253" s="617"/>
      <c r="F253" s="585" t="s">
        <v>50</v>
      </c>
      <c r="G253" s="618"/>
      <c r="H253" s="618">
        <f t="shared" si="116"/>
        <v>0</v>
      </c>
      <c r="I253" s="618"/>
      <c r="J253" s="618">
        <f>+I253*E253</f>
        <v>0</v>
      </c>
      <c r="K253" s="618">
        <f>+H253+J253</f>
        <v>0</v>
      </c>
      <c r="L253" s="635"/>
    </row>
    <row r="254" spans="1:12" ht="18.600000000000001" customHeight="1" x14ac:dyDescent="0.45">
      <c r="A254" s="638"/>
      <c r="B254" s="624" t="s">
        <v>54</v>
      </c>
      <c r="C254" s="616" t="s">
        <v>738</v>
      </c>
      <c r="D254" s="611"/>
      <c r="E254" s="617"/>
      <c r="F254" s="585" t="s">
        <v>50</v>
      </c>
      <c r="G254" s="618"/>
      <c r="H254" s="618">
        <f t="shared" si="116"/>
        <v>0</v>
      </c>
      <c r="I254" s="618"/>
      <c r="J254" s="618">
        <f>+I254*E254</f>
        <v>0</v>
      </c>
      <c r="K254" s="618">
        <f>+H254+J254</f>
        <v>0</v>
      </c>
      <c r="L254" s="635"/>
    </row>
    <row r="255" spans="1:12" ht="18.600000000000001" customHeight="1" x14ac:dyDescent="0.45">
      <c r="A255" s="638"/>
      <c r="B255" s="624"/>
      <c r="C255" s="616" t="s">
        <v>234</v>
      </c>
      <c r="D255" s="580"/>
      <c r="E255" s="584"/>
      <c r="F255" s="585" t="s">
        <v>50</v>
      </c>
      <c r="G255" s="618"/>
      <c r="H255" s="618">
        <f t="shared" si="116"/>
        <v>0</v>
      </c>
      <c r="I255" s="618"/>
      <c r="J255" s="618">
        <f>+I255*E255</f>
        <v>0</v>
      </c>
      <c r="K255" s="618">
        <f>+H255+J255</f>
        <v>0</v>
      </c>
      <c r="L255" s="635"/>
    </row>
    <row r="256" spans="1:12" ht="18.600000000000001" customHeight="1" x14ac:dyDescent="0.45">
      <c r="A256" s="638"/>
      <c r="B256" s="624" t="s">
        <v>54</v>
      </c>
      <c r="C256" s="695" t="s">
        <v>60</v>
      </c>
      <c r="D256" s="611"/>
      <c r="E256" s="584"/>
      <c r="F256" s="585" t="s">
        <v>9</v>
      </c>
      <c r="G256" s="618"/>
      <c r="H256" s="618">
        <f t="shared" si="116"/>
        <v>0</v>
      </c>
      <c r="I256" s="618"/>
      <c r="J256" s="618">
        <f>+I256*E256</f>
        <v>0</v>
      </c>
      <c r="K256" s="618">
        <f>+H256+J256</f>
        <v>0</v>
      </c>
      <c r="L256" s="635"/>
    </row>
    <row r="257" spans="1:12" ht="18.600000000000001" customHeight="1" x14ac:dyDescent="0.45">
      <c r="A257" s="708"/>
      <c r="B257" s="642"/>
      <c r="C257" s="709"/>
      <c r="D257" s="710"/>
      <c r="E257" s="645"/>
      <c r="F257" s="646"/>
      <c r="G257" s="647"/>
      <c r="H257" s="647"/>
      <c r="I257" s="647"/>
      <c r="J257" s="647"/>
      <c r="K257" s="647"/>
      <c r="L257" s="641"/>
    </row>
    <row r="258" spans="1:12" ht="18.600000000000001" customHeight="1" x14ac:dyDescent="0.4">
      <c r="A258" s="704"/>
      <c r="B258" s="1148" t="s">
        <v>739</v>
      </c>
      <c r="C258" s="1149"/>
      <c r="D258" s="1150"/>
      <c r="E258" s="604"/>
      <c r="F258" s="606"/>
      <c r="G258" s="606"/>
      <c r="H258" s="606">
        <f>SUM(H252:H256)</f>
        <v>0</v>
      </c>
      <c r="I258" s="606"/>
      <c r="J258" s="606">
        <f>SUM(J252:J256)</f>
        <v>0</v>
      </c>
      <c r="K258" s="606">
        <f>SUM(K252:K256)</f>
        <v>0</v>
      </c>
      <c r="L258" s="649"/>
    </row>
    <row r="259" spans="1:12" ht="18.600000000000001" customHeight="1" x14ac:dyDescent="0.4">
      <c r="A259" s="638">
        <v>10</v>
      </c>
      <c r="B259" s="700" t="s">
        <v>740</v>
      </c>
      <c r="C259" s="701"/>
      <c r="D259" s="652"/>
      <c r="E259" s="612"/>
      <c r="F259" s="590"/>
      <c r="G259" s="591"/>
      <c r="H259" s="591"/>
      <c r="I259" s="591"/>
      <c r="J259" s="591"/>
      <c r="K259" s="591"/>
      <c r="L259" s="635"/>
    </row>
    <row r="260" spans="1:12" ht="18.600000000000001" customHeight="1" x14ac:dyDescent="0.45">
      <c r="A260" s="687"/>
      <c r="B260" s="624" t="s">
        <v>54</v>
      </c>
      <c r="C260" s="691" t="s">
        <v>772</v>
      </c>
      <c r="D260" s="601"/>
      <c r="E260" s="584"/>
      <c r="F260" s="585" t="s">
        <v>19</v>
      </c>
      <c r="G260" s="618"/>
      <c r="H260" s="618">
        <f>+G260*E260</f>
        <v>0</v>
      </c>
      <c r="I260" s="618"/>
      <c r="J260" s="618">
        <f>+I260*E260</f>
        <v>0</v>
      </c>
      <c r="K260" s="618">
        <f>+H260+J260</f>
        <v>0</v>
      </c>
      <c r="L260" s="577"/>
    </row>
    <row r="261" spans="1:12" ht="18.600000000000001" customHeight="1" x14ac:dyDescent="0.45">
      <c r="A261" s="687"/>
      <c r="B261" s="624"/>
      <c r="C261" s="691" t="s">
        <v>73</v>
      </c>
      <c r="D261" s="601"/>
      <c r="E261" s="584"/>
      <c r="F261" s="585"/>
      <c r="G261" s="692"/>
      <c r="H261" s="591"/>
      <c r="I261" s="591"/>
      <c r="J261" s="591"/>
      <c r="K261" s="591"/>
      <c r="L261" s="577"/>
    </row>
    <row r="262" spans="1:12" ht="18.600000000000001" customHeight="1" x14ac:dyDescent="0.45">
      <c r="A262" s="687"/>
      <c r="B262" s="624"/>
      <c r="C262" s="691" t="s">
        <v>771</v>
      </c>
      <c r="D262" s="601"/>
      <c r="E262" s="584"/>
      <c r="F262" s="585"/>
      <c r="G262" s="692"/>
      <c r="H262" s="591"/>
      <c r="I262" s="591"/>
      <c r="J262" s="591"/>
      <c r="K262" s="591"/>
      <c r="L262" s="577"/>
    </row>
    <row r="263" spans="1:12" ht="18.600000000000001" customHeight="1" x14ac:dyDescent="0.45">
      <c r="A263" s="687"/>
      <c r="B263" s="624" t="s">
        <v>54</v>
      </c>
      <c r="C263" s="705" t="s">
        <v>741</v>
      </c>
      <c r="D263" s="706"/>
      <c r="E263" s="584"/>
      <c r="F263" s="585" t="s">
        <v>19</v>
      </c>
      <c r="G263" s="585"/>
      <c r="H263" s="618"/>
      <c r="I263" s="585"/>
      <c r="J263" s="618"/>
      <c r="K263" s="618">
        <f>+H263+J263</f>
        <v>0</v>
      </c>
      <c r="L263" s="577"/>
    </row>
    <row r="264" spans="1:12" ht="18.600000000000001" customHeight="1" x14ac:dyDescent="0.45">
      <c r="A264" s="638"/>
      <c r="B264" s="624" t="s">
        <v>54</v>
      </c>
      <c r="C264" s="705" t="s">
        <v>742</v>
      </c>
      <c r="D264" s="706"/>
      <c r="E264" s="707"/>
      <c r="F264" s="585" t="s">
        <v>19</v>
      </c>
      <c r="G264" s="585"/>
      <c r="H264" s="618"/>
      <c r="I264" s="585"/>
      <c r="J264" s="618"/>
      <c r="K264" s="618">
        <f t="shared" ref="K264:K267" si="117">+H264+J264</f>
        <v>0</v>
      </c>
      <c r="L264" s="635"/>
    </row>
    <row r="265" spans="1:12" ht="18.600000000000001" customHeight="1" x14ac:dyDescent="0.45">
      <c r="A265" s="638"/>
      <c r="B265" s="624" t="s">
        <v>54</v>
      </c>
      <c r="C265" s="705" t="s">
        <v>743</v>
      </c>
      <c r="D265" s="706"/>
      <c r="E265" s="707"/>
      <c r="F265" s="585" t="s">
        <v>19</v>
      </c>
      <c r="G265" s="585"/>
      <c r="H265" s="618"/>
      <c r="I265" s="585"/>
      <c r="J265" s="618"/>
      <c r="K265" s="618">
        <f t="shared" si="117"/>
        <v>0</v>
      </c>
      <c r="L265" s="635"/>
    </row>
    <row r="266" spans="1:12" ht="18.600000000000001" customHeight="1" x14ac:dyDescent="0.45">
      <c r="A266" s="638"/>
      <c r="B266" s="624" t="s">
        <v>54</v>
      </c>
      <c r="C266" s="705" t="s">
        <v>744</v>
      </c>
      <c r="D266" s="706"/>
      <c r="E266" s="707"/>
      <c r="F266" s="585" t="s">
        <v>19</v>
      </c>
      <c r="G266" s="585"/>
      <c r="H266" s="618"/>
      <c r="I266" s="585"/>
      <c r="J266" s="618"/>
      <c r="K266" s="618">
        <f t="shared" si="117"/>
        <v>0</v>
      </c>
      <c r="L266" s="635"/>
    </row>
    <row r="267" spans="1:12" ht="18.600000000000001" customHeight="1" x14ac:dyDescent="0.45">
      <c r="A267" s="638"/>
      <c r="B267" s="624" t="s">
        <v>54</v>
      </c>
      <c r="C267" s="705" t="s">
        <v>745</v>
      </c>
      <c r="D267" s="706"/>
      <c r="E267" s="707"/>
      <c r="F267" s="585" t="s">
        <v>19</v>
      </c>
      <c r="G267" s="585"/>
      <c r="H267" s="618"/>
      <c r="I267" s="585"/>
      <c r="J267" s="618"/>
      <c r="K267" s="618">
        <f t="shared" si="117"/>
        <v>0</v>
      </c>
      <c r="L267" s="635"/>
    </row>
    <row r="268" spans="1:12" ht="18.600000000000001" customHeight="1" x14ac:dyDescent="0.45">
      <c r="A268" s="688"/>
      <c r="B268" s="624" t="s">
        <v>54</v>
      </c>
      <c r="C268" s="694" t="s">
        <v>79</v>
      </c>
      <c r="D268" s="611"/>
      <c r="E268" s="584"/>
      <c r="F268" s="585" t="s">
        <v>50</v>
      </c>
      <c r="G268" s="618"/>
      <c r="H268" s="618">
        <f>+G268*E268</f>
        <v>0</v>
      </c>
      <c r="I268" s="618"/>
      <c r="J268" s="618">
        <f>+I268*E268</f>
        <v>0</v>
      </c>
      <c r="K268" s="618">
        <f>+H268+J268</f>
        <v>0</v>
      </c>
      <c r="L268" s="635"/>
    </row>
    <row r="269" spans="1:12" ht="18.600000000000001" customHeight="1" x14ac:dyDescent="0.45">
      <c r="A269" s="638"/>
      <c r="B269" s="624" t="s">
        <v>54</v>
      </c>
      <c r="C269" s="616" t="s">
        <v>234</v>
      </c>
      <c r="D269" s="580"/>
      <c r="E269" s="584"/>
      <c r="F269" s="585" t="s">
        <v>50</v>
      </c>
      <c r="G269" s="618"/>
      <c r="H269" s="618">
        <f>+G269*E269</f>
        <v>0</v>
      </c>
      <c r="I269" s="618"/>
      <c r="J269" s="618">
        <f>+I269*E269</f>
        <v>0</v>
      </c>
      <c r="K269" s="618">
        <f>+H269+J269</f>
        <v>0</v>
      </c>
      <c r="L269" s="635"/>
    </row>
    <row r="270" spans="1:12" ht="18.600000000000001" customHeight="1" x14ac:dyDescent="0.45">
      <c r="A270" s="638"/>
      <c r="B270" s="624" t="s">
        <v>54</v>
      </c>
      <c r="C270" s="695" t="s">
        <v>60</v>
      </c>
      <c r="D270" s="611"/>
      <c r="E270" s="584"/>
      <c r="F270" s="585" t="s">
        <v>9</v>
      </c>
      <c r="G270" s="618"/>
      <c r="H270" s="618">
        <f>+G270*E270</f>
        <v>0</v>
      </c>
      <c r="I270" s="618"/>
      <c r="J270" s="618">
        <f t="shared" ref="J270" si="118">+I270*E270</f>
        <v>0</v>
      </c>
      <c r="K270" s="618">
        <f>+H270+J270</f>
        <v>0</v>
      </c>
      <c r="L270" s="635"/>
    </row>
    <row r="271" spans="1:12" ht="18.600000000000001" customHeight="1" x14ac:dyDescent="0.4">
      <c r="A271" s="703"/>
      <c r="B271" s="959"/>
      <c r="C271" s="711"/>
      <c r="D271" s="960"/>
      <c r="E271" s="712"/>
      <c r="F271" s="627"/>
      <c r="G271" s="627"/>
      <c r="H271" s="627"/>
      <c r="I271" s="627"/>
      <c r="J271" s="627"/>
      <c r="K271" s="627"/>
      <c r="L271" s="696"/>
    </row>
    <row r="272" spans="1:12" ht="18.600000000000001" customHeight="1" x14ac:dyDescent="0.4">
      <c r="A272" s="704"/>
      <c r="B272" s="1148" t="s">
        <v>746</v>
      </c>
      <c r="C272" s="1149"/>
      <c r="D272" s="1150"/>
      <c r="E272" s="604"/>
      <c r="F272" s="606"/>
      <c r="G272" s="606"/>
      <c r="H272" s="606">
        <f>SUM(H260:H270)</f>
        <v>0</v>
      </c>
      <c r="I272" s="606"/>
      <c r="J272" s="606">
        <f>SUM(J260:J270)</f>
        <v>0</v>
      </c>
      <c r="K272" s="606">
        <f>SUM(K260:K270)</f>
        <v>0</v>
      </c>
      <c r="L272" s="649"/>
    </row>
    <row r="273" spans="1:12" ht="18.600000000000001" customHeight="1" x14ac:dyDescent="0.4">
      <c r="A273" s="638">
        <v>11</v>
      </c>
      <c r="B273" s="700" t="s">
        <v>747</v>
      </c>
      <c r="C273" s="701"/>
      <c r="D273" s="652"/>
      <c r="E273" s="612"/>
      <c r="F273" s="590"/>
      <c r="G273" s="591"/>
      <c r="H273" s="591"/>
      <c r="I273" s="591"/>
      <c r="J273" s="591"/>
      <c r="K273" s="591"/>
      <c r="L273" s="635"/>
    </row>
    <row r="274" spans="1:12" ht="18.600000000000001" customHeight="1" x14ac:dyDescent="0.45">
      <c r="A274" s="713"/>
      <c r="B274" s="624" t="s">
        <v>54</v>
      </c>
      <c r="C274" s="714" t="s">
        <v>748</v>
      </c>
      <c r="D274" s="611"/>
      <c r="E274" s="584"/>
      <c r="F274" s="585" t="s">
        <v>19</v>
      </c>
      <c r="G274" s="585"/>
      <c r="H274" s="618"/>
      <c r="I274" s="585"/>
      <c r="J274" s="618"/>
      <c r="K274" s="618">
        <f t="shared" ref="K274:K282" si="119">+H274+J274</f>
        <v>0</v>
      </c>
      <c r="L274" s="635"/>
    </row>
    <row r="275" spans="1:12" ht="18.600000000000001" customHeight="1" x14ac:dyDescent="0.45">
      <c r="A275" s="713"/>
      <c r="B275" s="624" t="s">
        <v>54</v>
      </c>
      <c r="C275" s="714" t="s">
        <v>749</v>
      </c>
      <c r="D275" s="611"/>
      <c r="E275" s="584"/>
      <c r="F275" s="585" t="s">
        <v>19</v>
      </c>
      <c r="G275" s="585"/>
      <c r="H275" s="618"/>
      <c r="I275" s="585"/>
      <c r="J275" s="618"/>
      <c r="K275" s="618">
        <f t="shared" si="119"/>
        <v>0</v>
      </c>
      <c r="L275" s="635"/>
    </row>
    <row r="276" spans="1:12" ht="18.600000000000001" customHeight="1" x14ac:dyDescent="0.45">
      <c r="A276" s="638"/>
      <c r="B276" s="624" t="s">
        <v>54</v>
      </c>
      <c r="C276" s="714" t="s">
        <v>750</v>
      </c>
      <c r="D276" s="652"/>
      <c r="E276" s="584"/>
      <c r="F276" s="585" t="s">
        <v>19</v>
      </c>
      <c r="G276" s="585"/>
      <c r="H276" s="618"/>
      <c r="I276" s="585"/>
      <c r="J276" s="618"/>
      <c r="K276" s="618">
        <f t="shared" si="119"/>
        <v>0</v>
      </c>
      <c r="L276" s="635"/>
    </row>
    <row r="277" spans="1:12" ht="18.600000000000001" customHeight="1" x14ac:dyDescent="0.45">
      <c r="A277" s="638"/>
      <c r="B277" s="624" t="s">
        <v>54</v>
      </c>
      <c r="C277" s="714" t="s">
        <v>751</v>
      </c>
      <c r="D277" s="652"/>
      <c r="E277" s="584"/>
      <c r="F277" s="585" t="s">
        <v>19</v>
      </c>
      <c r="G277" s="585"/>
      <c r="H277" s="618"/>
      <c r="I277" s="585"/>
      <c r="J277" s="618"/>
      <c r="K277" s="618">
        <f t="shared" si="119"/>
        <v>0</v>
      </c>
      <c r="L277" s="635"/>
    </row>
    <row r="278" spans="1:12" ht="18.600000000000001" customHeight="1" x14ac:dyDescent="0.45">
      <c r="A278" s="638"/>
      <c r="B278" s="624" t="s">
        <v>54</v>
      </c>
      <c r="C278" s="702" t="s">
        <v>752</v>
      </c>
      <c r="D278" s="652"/>
      <c r="E278" s="584"/>
      <c r="F278" s="585" t="s">
        <v>50</v>
      </c>
      <c r="G278" s="618"/>
      <c r="H278" s="618">
        <f t="shared" ref="H278:H282" si="120">+G278*E278</f>
        <v>0</v>
      </c>
      <c r="I278" s="618"/>
      <c r="J278" s="618">
        <f>+I278*E278</f>
        <v>0</v>
      </c>
      <c r="K278" s="618">
        <f>+H278+J278</f>
        <v>0</v>
      </c>
      <c r="L278" s="635"/>
    </row>
    <row r="279" spans="1:12" ht="18.600000000000001" customHeight="1" x14ac:dyDescent="0.45">
      <c r="A279" s="638"/>
      <c r="B279" s="624" t="s">
        <v>54</v>
      </c>
      <c r="C279" s="702" t="s">
        <v>753</v>
      </c>
      <c r="D279" s="652"/>
      <c r="E279" s="584"/>
      <c r="F279" s="585" t="s">
        <v>50</v>
      </c>
      <c r="G279" s="618"/>
      <c r="H279" s="618">
        <f t="shared" si="120"/>
        <v>0</v>
      </c>
      <c r="I279" s="618"/>
      <c r="J279" s="618">
        <f>+I279*E279</f>
        <v>0</v>
      </c>
      <c r="K279" s="618">
        <f t="shared" si="119"/>
        <v>0</v>
      </c>
      <c r="L279" s="635"/>
    </row>
    <row r="280" spans="1:12" ht="18.600000000000001" customHeight="1" x14ac:dyDescent="0.45">
      <c r="A280" s="638"/>
      <c r="B280" s="624" t="s">
        <v>54</v>
      </c>
      <c r="C280" s="616" t="s">
        <v>234</v>
      </c>
      <c r="D280" s="580"/>
      <c r="E280" s="584"/>
      <c r="F280" s="585" t="s">
        <v>50</v>
      </c>
      <c r="G280" s="618"/>
      <c r="H280" s="618">
        <f>+G280*E280</f>
        <v>0</v>
      </c>
      <c r="I280" s="618"/>
      <c r="J280" s="618">
        <f>+I280*E280</f>
        <v>0</v>
      </c>
      <c r="K280" s="618">
        <f>+H280+J280</f>
        <v>0</v>
      </c>
      <c r="L280" s="635"/>
    </row>
    <row r="281" spans="1:12" ht="18.600000000000001" customHeight="1" x14ac:dyDescent="0.45">
      <c r="A281" s="638"/>
      <c r="B281" s="624" t="s">
        <v>54</v>
      </c>
      <c r="C281" s="616" t="s">
        <v>233</v>
      </c>
      <c r="D281" s="580"/>
      <c r="E281" s="584"/>
      <c r="F281" s="585" t="s">
        <v>50</v>
      </c>
      <c r="G281" s="618"/>
      <c r="H281" s="618">
        <f>+G281*E281</f>
        <v>0</v>
      </c>
      <c r="I281" s="618"/>
      <c r="J281" s="618">
        <f>+I281*E281</f>
        <v>0</v>
      </c>
      <c r="K281" s="618">
        <f>+H281+J281</f>
        <v>0</v>
      </c>
      <c r="L281" s="635"/>
    </row>
    <row r="282" spans="1:12" ht="18.600000000000001" customHeight="1" x14ac:dyDescent="0.45">
      <c r="A282" s="638"/>
      <c r="B282" s="624" t="s">
        <v>54</v>
      </c>
      <c r="C282" s="695" t="s">
        <v>60</v>
      </c>
      <c r="D282" s="611"/>
      <c r="E282" s="584"/>
      <c r="F282" s="585" t="s">
        <v>9</v>
      </c>
      <c r="G282" s="618"/>
      <c r="H282" s="618">
        <f t="shared" si="120"/>
        <v>0</v>
      </c>
      <c r="I282" s="618"/>
      <c r="J282" s="618">
        <f t="shared" ref="J282" si="121">+I282*E282</f>
        <v>0</v>
      </c>
      <c r="K282" s="618">
        <f t="shared" si="119"/>
        <v>0</v>
      </c>
      <c r="L282" s="635"/>
    </row>
    <row r="283" spans="1:12" ht="18.600000000000001" customHeight="1" x14ac:dyDescent="0.45">
      <c r="A283" s="703"/>
      <c r="B283" s="680"/>
      <c r="C283" s="697"/>
      <c r="D283" s="682"/>
      <c r="E283" s="698"/>
      <c r="F283" s="684"/>
      <c r="G283" s="699"/>
      <c r="H283" s="699"/>
      <c r="I283" s="699"/>
      <c r="J283" s="699"/>
      <c r="K283" s="699"/>
      <c r="L283" s="696"/>
    </row>
    <row r="284" spans="1:12" ht="18.600000000000001" customHeight="1" x14ac:dyDescent="0.4">
      <c r="A284" s="704"/>
      <c r="B284" s="1148" t="s">
        <v>754</v>
      </c>
      <c r="C284" s="1149"/>
      <c r="D284" s="1150"/>
      <c r="E284" s="604"/>
      <c r="F284" s="606"/>
      <c r="G284" s="606"/>
      <c r="H284" s="606">
        <f>SUM(H275:H282)</f>
        <v>0</v>
      </c>
      <c r="I284" s="606"/>
      <c r="J284" s="606">
        <f>SUM(J275:J282)</f>
        <v>0</v>
      </c>
      <c r="K284" s="606">
        <f>SUM(K275:K282)</f>
        <v>0</v>
      </c>
      <c r="L284" s="649"/>
    </row>
    <row r="285" spans="1:12" ht="18.600000000000001" customHeight="1" x14ac:dyDescent="0.4">
      <c r="A285" s="638">
        <v>12</v>
      </c>
      <c r="B285" s="700" t="s">
        <v>755</v>
      </c>
      <c r="C285" s="705"/>
      <c r="D285" s="706"/>
      <c r="E285" s="707"/>
      <c r="F285" s="591"/>
      <c r="G285" s="591"/>
      <c r="H285" s="591"/>
      <c r="I285" s="591"/>
      <c r="J285" s="591"/>
      <c r="K285" s="591"/>
      <c r="L285" s="635"/>
    </row>
    <row r="286" spans="1:12" ht="18.600000000000001" customHeight="1" x14ac:dyDescent="0.45">
      <c r="A286" s="638"/>
      <c r="B286" s="624" t="s">
        <v>54</v>
      </c>
      <c r="C286" s="695" t="s">
        <v>756</v>
      </c>
      <c r="D286" s="611"/>
      <c r="E286" s="584"/>
      <c r="F286" s="585" t="s">
        <v>19</v>
      </c>
      <c r="G286" s="585"/>
      <c r="H286" s="585"/>
      <c r="I286" s="585"/>
      <c r="J286" s="618"/>
      <c r="K286" s="618">
        <f t="shared" ref="K286:K289" si="122">+H286+J286</f>
        <v>0</v>
      </c>
      <c r="L286" s="635"/>
    </row>
    <row r="287" spans="1:12" ht="18.600000000000001" customHeight="1" x14ac:dyDescent="0.45">
      <c r="A287" s="638"/>
      <c r="B287" s="624" t="s">
        <v>54</v>
      </c>
      <c r="C287" s="695" t="s">
        <v>757</v>
      </c>
      <c r="D287" s="611"/>
      <c r="E287" s="584"/>
      <c r="F287" s="585" t="s">
        <v>19</v>
      </c>
      <c r="G287" s="585"/>
      <c r="H287" s="585"/>
      <c r="I287" s="585"/>
      <c r="J287" s="618"/>
      <c r="K287" s="618">
        <f t="shared" si="122"/>
        <v>0</v>
      </c>
      <c r="L287" s="635"/>
    </row>
    <row r="288" spans="1:12" ht="18.600000000000001" customHeight="1" x14ac:dyDescent="0.45">
      <c r="A288" s="638"/>
      <c r="B288" s="624" t="s">
        <v>54</v>
      </c>
      <c r="C288" s="695" t="s">
        <v>758</v>
      </c>
      <c r="D288" s="611"/>
      <c r="E288" s="584"/>
      <c r="F288" s="585" t="s">
        <v>19</v>
      </c>
      <c r="G288" s="585"/>
      <c r="H288" s="585"/>
      <c r="I288" s="585"/>
      <c r="J288" s="618"/>
      <c r="K288" s="618">
        <f t="shared" si="122"/>
        <v>0</v>
      </c>
      <c r="L288" s="635"/>
    </row>
    <row r="289" spans="1:12" ht="18.600000000000001" customHeight="1" x14ac:dyDescent="0.45">
      <c r="A289" s="638"/>
      <c r="B289" s="624" t="s">
        <v>54</v>
      </c>
      <c r="C289" s="695" t="s">
        <v>759</v>
      </c>
      <c r="D289" s="611"/>
      <c r="E289" s="584"/>
      <c r="F289" s="585" t="s">
        <v>19</v>
      </c>
      <c r="G289" s="585"/>
      <c r="H289" s="585"/>
      <c r="I289" s="585"/>
      <c r="J289" s="618"/>
      <c r="K289" s="618">
        <f t="shared" si="122"/>
        <v>0</v>
      </c>
      <c r="L289" s="635"/>
    </row>
    <row r="290" spans="1:12" ht="18.600000000000001" customHeight="1" x14ac:dyDescent="0.45">
      <c r="A290" s="688"/>
      <c r="B290" s="624" t="s">
        <v>54</v>
      </c>
      <c r="C290" s="694" t="s">
        <v>82</v>
      </c>
      <c r="D290" s="611"/>
      <c r="E290" s="584"/>
      <c r="F290" s="585" t="s">
        <v>50</v>
      </c>
      <c r="G290" s="618"/>
      <c r="H290" s="618">
        <f>+G290*E290</f>
        <v>0</v>
      </c>
      <c r="I290" s="618"/>
      <c r="J290" s="618">
        <f t="shared" ref="J290:J296" si="123">+I290*E290</f>
        <v>0</v>
      </c>
      <c r="K290" s="618">
        <f>+H290+J290</f>
        <v>0</v>
      </c>
      <c r="L290" s="635"/>
    </row>
    <row r="291" spans="1:12" ht="18.600000000000001" customHeight="1" x14ac:dyDescent="0.45">
      <c r="A291" s="638"/>
      <c r="B291" s="624" t="s">
        <v>54</v>
      </c>
      <c r="C291" s="616" t="s">
        <v>738</v>
      </c>
      <c r="D291" s="611"/>
      <c r="E291" s="617"/>
      <c r="F291" s="585" t="s">
        <v>50</v>
      </c>
      <c r="G291" s="618"/>
      <c r="H291" s="618">
        <f t="shared" ref="H291:H293" si="124">+G291*E291</f>
        <v>0</v>
      </c>
      <c r="I291" s="618"/>
      <c r="J291" s="618">
        <f t="shared" si="123"/>
        <v>0</v>
      </c>
      <c r="K291" s="618">
        <f t="shared" ref="K291:K293" si="125">+H291+J291</f>
        <v>0</v>
      </c>
      <c r="L291" s="635"/>
    </row>
    <row r="292" spans="1:12" ht="18.600000000000001" customHeight="1" x14ac:dyDescent="0.45">
      <c r="A292" s="638"/>
      <c r="B292" s="624" t="s">
        <v>54</v>
      </c>
      <c r="C292" s="616" t="s">
        <v>59</v>
      </c>
      <c r="D292" s="611"/>
      <c r="E292" s="617"/>
      <c r="F292" s="585" t="s">
        <v>50</v>
      </c>
      <c r="G292" s="618"/>
      <c r="H292" s="618">
        <f t="shared" si="124"/>
        <v>0</v>
      </c>
      <c r="I292" s="618"/>
      <c r="J292" s="618">
        <f t="shared" si="123"/>
        <v>0</v>
      </c>
      <c r="K292" s="618">
        <f t="shared" si="125"/>
        <v>0</v>
      </c>
      <c r="L292" s="635"/>
    </row>
    <row r="293" spans="1:12" ht="18.600000000000001" customHeight="1" x14ac:dyDescent="0.45">
      <c r="A293" s="638"/>
      <c r="B293" s="624" t="s">
        <v>54</v>
      </c>
      <c r="C293" s="702" t="s">
        <v>760</v>
      </c>
      <c r="D293" s="652"/>
      <c r="E293" s="584"/>
      <c r="F293" s="585" t="s">
        <v>50</v>
      </c>
      <c r="G293" s="618"/>
      <c r="H293" s="618">
        <f t="shared" si="124"/>
        <v>0</v>
      </c>
      <c r="I293" s="618"/>
      <c r="J293" s="618">
        <f t="shared" si="123"/>
        <v>0</v>
      </c>
      <c r="K293" s="618">
        <f t="shared" si="125"/>
        <v>0</v>
      </c>
      <c r="L293" s="635"/>
    </row>
    <row r="294" spans="1:12" ht="18.600000000000001" customHeight="1" x14ac:dyDescent="0.45">
      <c r="A294" s="638"/>
      <c r="B294" s="624" t="s">
        <v>54</v>
      </c>
      <c r="C294" s="616" t="s">
        <v>234</v>
      </c>
      <c r="D294" s="580"/>
      <c r="E294" s="584"/>
      <c r="F294" s="585" t="s">
        <v>50</v>
      </c>
      <c r="G294" s="618"/>
      <c r="H294" s="618">
        <f>+G294*E294</f>
        <v>0</v>
      </c>
      <c r="I294" s="618"/>
      <c r="J294" s="618">
        <f t="shared" si="123"/>
        <v>0</v>
      </c>
      <c r="K294" s="618">
        <f>+H294+J294</f>
        <v>0</v>
      </c>
      <c r="L294" s="635"/>
    </row>
    <row r="295" spans="1:12" ht="18.600000000000001" customHeight="1" x14ac:dyDescent="0.45">
      <c r="A295" s="638"/>
      <c r="B295" s="624" t="s">
        <v>54</v>
      </c>
      <c r="C295" s="616" t="s">
        <v>233</v>
      </c>
      <c r="D295" s="580"/>
      <c r="E295" s="584"/>
      <c r="F295" s="585" t="s">
        <v>50</v>
      </c>
      <c r="G295" s="618"/>
      <c r="H295" s="618">
        <f>+G295*E295</f>
        <v>0</v>
      </c>
      <c r="I295" s="618"/>
      <c r="J295" s="618">
        <f t="shared" si="123"/>
        <v>0</v>
      </c>
      <c r="K295" s="618">
        <f>+H295+J295</f>
        <v>0</v>
      </c>
      <c r="L295" s="635"/>
    </row>
    <row r="296" spans="1:12" ht="18.600000000000001" customHeight="1" x14ac:dyDescent="0.45">
      <c r="A296" s="638"/>
      <c r="B296" s="624" t="s">
        <v>54</v>
      </c>
      <c r="C296" s="695" t="s">
        <v>60</v>
      </c>
      <c r="D296" s="611"/>
      <c r="E296" s="584"/>
      <c r="F296" s="585" t="s">
        <v>9</v>
      </c>
      <c r="G296" s="618"/>
      <c r="H296" s="618">
        <f t="shared" ref="H296" si="126">+G296*E296</f>
        <v>0</v>
      </c>
      <c r="I296" s="618"/>
      <c r="J296" s="618">
        <f t="shared" si="123"/>
        <v>0</v>
      </c>
      <c r="K296" s="618">
        <f t="shared" ref="K296" si="127">+H296+J296</f>
        <v>0</v>
      </c>
      <c r="L296" s="635"/>
    </row>
    <row r="297" spans="1:12" ht="18.600000000000001" customHeight="1" x14ac:dyDescent="0.45">
      <c r="A297" s="708"/>
      <c r="B297" s="642"/>
      <c r="C297" s="709"/>
      <c r="D297" s="710"/>
      <c r="E297" s="645"/>
      <c r="F297" s="646"/>
      <c r="G297" s="647"/>
      <c r="H297" s="647"/>
      <c r="I297" s="647"/>
      <c r="J297" s="647"/>
      <c r="K297" s="647"/>
      <c r="L297" s="641"/>
    </row>
    <row r="298" spans="1:12" ht="17.45" customHeight="1" x14ac:dyDescent="0.4">
      <c r="A298" s="704"/>
      <c r="B298" s="1148" t="s">
        <v>761</v>
      </c>
      <c r="C298" s="1149"/>
      <c r="D298" s="1150"/>
      <c r="E298" s="604"/>
      <c r="F298" s="606"/>
      <c r="G298" s="606"/>
      <c r="H298" s="606">
        <f>SUM(H286:H297)</f>
        <v>0</v>
      </c>
      <c r="I298" s="606"/>
      <c r="J298" s="606">
        <f>SUM(J286:J297)</f>
        <v>0</v>
      </c>
      <c r="K298" s="606">
        <f>SUM(K286:K297)</f>
        <v>0</v>
      </c>
      <c r="L298" s="649"/>
    </row>
    <row r="299" spans="1:12" ht="18.600000000000001" customHeight="1" x14ac:dyDescent="0.4">
      <c r="A299" s="638">
        <v>13</v>
      </c>
      <c r="B299" s="700" t="s">
        <v>253</v>
      </c>
      <c r="C299" s="705"/>
      <c r="D299" s="706"/>
      <c r="E299" s="707"/>
      <c r="F299" s="591"/>
      <c r="G299" s="591"/>
      <c r="H299" s="591"/>
      <c r="I299" s="591"/>
      <c r="J299" s="591"/>
      <c r="K299" s="591"/>
      <c r="L299" s="635"/>
    </row>
    <row r="300" spans="1:12" ht="18.600000000000001" customHeight="1" x14ac:dyDescent="0.45">
      <c r="A300" s="715"/>
      <c r="B300" s="624" t="s">
        <v>54</v>
      </c>
      <c r="C300" s="632" t="s">
        <v>762</v>
      </c>
      <c r="D300" s="580"/>
      <c r="E300" s="584"/>
      <c r="F300" s="585" t="s">
        <v>19</v>
      </c>
      <c r="G300" s="618"/>
      <c r="H300" s="618">
        <f t="shared" ref="H300:H301" si="128">+G300*E300</f>
        <v>0</v>
      </c>
      <c r="I300" s="618"/>
      <c r="J300" s="618">
        <f t="shared" ref="J300:J308" si="129">+I300*E300</f>
        <v>0</v>
      </c>
      <c r="K300" s="618">
        <f t="shared" ref="K300:K301" si="130">+H300+J300</f>
        <v>0</v>
      </c>
      <c r="L300" s="577"/>
    </row>
    <row r="301" spans="1:12" ht="18.600000000000001" customHeight="1" x14ac:dyDescent="0.45">
      <c r="A301" s="715"/>
      <c r="B301" s="624" t="s">
        <v>54</v>
      </c>
      <c r="C301" s="632" t="s">
        <v>763</v>
      </c>
      <c r="D301" s="580"/>
      <c r="E301" s="584"/>
      <c r="F301" s="585" t="s">
        <v>19</v>
      </c>
      <c r="G301" s="618"/>
      <c r="H301" s="618">
        <f t="shared" si="128"/>
        <v>0</v>
      </c>
      <c r="I301" s="618"/>
      <c r="J301" s="618">
        <f t="shared" si="129"/>
        <v>0</v>
      </c>
      <c r="K301" s="618">
        <f t="shared" si="130"/>
        <v>0</v>
      </c>
      <c r="L301" s="577"/>
    </row>
    <row r="302" spans="1:12" ht="18.600000000000001" customHeight="1" x14ac:dyDescent="0.45">
      <c r="A302" s="638"/>
      <c r="B302" s="624" t="s">
        <v>54</v>
      </c>
      <c r="C302" s="632" t="s">
        <v>255</v>
      </c>
      <c r="D302" s="706"/>
      <c r="E302" s="584"/>
      <c r="F302" s="585" t="s">
        <v>50</v>
      </c>
      <c r="G302" s="618"/>
      <c r="H302" s="618">
        <f>+G302*E302</f>
        <v>0</v>
      </c>
      <c r="I302" s="618"/>
      <c r="J302" s="618">
        <f t="shared" si="129"/>
        <v>0</v>
      </c>
      <c r="K302" s="618">
        <f>+H302+J302</f>
        <v>0</v>
      </c>
      <c r="L302" s="635"/>
    </row>
    <row r="303" spans="1:12" ht="18.600000000000001" customHeight="1" x14ac:dyDescent="0.45">
      <c r="A303" s="715"/>
      <c r="B303" s="624" t="s">
        <v>54</v>
      </c>
      <c r="C303" s="632" t="s">
        <v>254</v>
      </c>
      <c r="D303" s="580"/>
      <c r="E303" s="584"/>
      <c r="F303" s="585" t="s">
        <v>50</v>
      </c>
      <c r="G303" s="618"/>
      <c r="H303" s="618">
        <f t="shared" ref="H303:H308" si="131">+G303*E303</f>
        <v>0</v>
      </c>
      <c r="I303" s="618"/>
      <c r="J303" s="618">
        <f t="shared" si="129"/>
        <v>0</v>
      </c>
      <c r="K303" s="618">
        <f t="shared" ref="K303:K308" si="132">+H303+J303</f>
        <v>0</v>
      </c>
      <c r="L303" s="577"/>
    </row>
    <row r="304" spans="1:12" ht="18.600000000000001" customHeight="1" x14ac:dyDescent="0.45">
      <c r="A304" s="638"/>
      <c r="B304" s="624" t="s">
        <v>54</v>
      </c>
      <c r="C304" s="616" t="s">
        <v>256</v>
      </c>
      <c r="D304" s="580"/>
      <c r="E304" s="584"/>
      <c r="F304" s="585" t="s">
        <v>50</v>
      </c>
      <c r="G304" s="618"/>
      <c r="H304" s="618">
        <f t="shared" si="131"/>
        <v>0</v>
      </c>
      <c r="I304" s="618"/>
      <c r="J304" s="618">
        <f t="shared" si="129"/>
        <v>0</v>
      </c>
      <c r="K304" s="618">
        <f t="shared" si="132"/>
        <v>0</v>
      </c>
      <c r="L304" s="635"/>
    </row>
    <row r="305" spans="1:12" ht="18.600000000000001" customHeight="1" x14ac:dyDescent="0.45">
      <c r="A305" s="638"/>
      <c r="B305" s="624" t="s">
        <v>54</v>
      </c>
      <c r="C305" s="632" t="s">
        <v>764</v>
      </c>
      <c r="D305" s="706"/>
      <c r="E305" s="584"/>
      <c r="F305" s="585" t="s">
        <v>19</v>
      </c>
      <c r="G305" s="618"/>
      <c r="H305" s="618">
        <f>+G305*E305</f>
        <v>0</v>
      </c>
      <c r="I305" s="618"/>
      <c r="J305" s="618">
        <f t="shared" si="129"/>
        <v>0</v>
      </c>
      <c r="K305" s="618">
        <f>+H305+J305</f>
        <v>0</v>
      </c>
      <c r="L305" s="635"/>
    </row>
    <row r="306" spans="1:12" ht="18.600000000000001" customHeight="1" x14ac:dyDescent="0.45">
      <c r="A306" s="638"/>
      <c r="B306" s="624" t="s">
        <v>54</v>
      </c>
      <c r="C306" s="632" t="s">
        <v>765</v>
      </c>
      <c r="D306" s="706"/>
      <c r="E306" s="584"/>
      <c r="F306" s="585" t="s">
        <v>19</v>
      </c>
      <c r="G306" s="618"/>
      <c r="H306" s="618">
        <f>+G306*E306</f>
        <v>0</v>
      </c>
      <c r="I306" s="618"/>
      <c r="J306" s="618">
        <f t="shared" si="129"/>
        <v>0</v>
      </c>
      <c r="K306" s="618">
        <f>+H306+J306</f>
        <v>0</v>
      </c>
      <c r="L306" s="635"/>
    </row>
    <row r="307" spans="1:12" ht="18.600000000000001" customHeight="1" x14ac:dyDescent="0.45">
      <c r="A307" s="638"/>
      <c r="B307" s="624" t="s">
        <v>54</v>
      </c>
      <c r="C307" s="705" t="s">
        <v>257</v>
      </c>
      <c r="D307" s="706"/>
      <c r="E307" s="584"/>
      <c r="F307" s="585" t="s">
        <v>9</v>
      </c>
      <c r="G307" s="618"/>
      <c r="H307" s="618">
        <f t="shared" si="131"/>
        <v>0</v>
      </c>
      <c r="I307" s="618"/>
      <c r="J307" s="618">
        <f t="shared" si="129"/>
        <v>0</v>
      </c>
      <c r="K307" s="618">
        <f t="shared" si="132"/>
        <v>0</v>
      </c>
      <c r="L307" s="635"/>
    </row>
    <row r="308" spans="1:12" ht="18.600000000000001" customHeight="1" x14ac:dyDescent="0.45">
      <c r="A308" s="638"/>
      <c r="B308" s="624" t="s">
        <v>54</v>
      </c>
      <c r="C308" s="695" t="s">
        <v>60</v>
      </c>
      <c r="D308" s="611"/>
      <c r="E308" s="584"/>
      <c r="F308" s="585" t="s">
        <v>9</v>
      </c>
      <c r="G308" s="618"/>
      <c r="H308" s="618">
        <f t="shared" si="131"/>
        <v>0</v>
      </c>
      <c r="I308" s="618"/>
      <c r="J308" s="618">
        <f t="shared" si="129"/>
        <v>0</v>
      </c>
      <c r="K308" s="618">
        <f t="shared" si="132"/>
        <v>0</v>
      </c>
      <c r="L308" s="635"/>
    </row>
    <row r="309" spans="1:12" ht="18.600000000000001" customHeight="1" x14ac:dyDescent="0.45">
      <c r="A309" s="708"/>
      <c r="B309" s="642"/>
      <c r="C309" s="709"/>
      <c r="D309" s="710"/>
      <c r="E309" s="645"/>
      <c r="F309" s="646"/>
      <c r="G309" s="647"/>
      <c r="H309" s="647"/>
      <c r="I309" s="647"/>
      <c r="J309" s="647"/>
      <c r="K309" s="647"/>
      <c r="L309" s="641"/>
    </row>
    <row r="310" spans="1:12" ht="18.600000000000001" customHeight="1" x14ac:dyDescent="0.4">
      <c r="A310" s="704"/>
      <c r="B310" s="1148" t="s">
        <v>258</v>
      </c>
      <c r="C310" s="1149"/>
      <c r="D310" s="1150"/>
      <c r="E310" s="604"/>
      <c r="F310" s="606"/>
      <c r="G310" s="606"/>
      <c r="H310" s="606">
        <f>SUM(H300:H308)</f>
        <v>0</v>
      </c>
      <c r="I310" s="606"/>
      <c r="J310" s="606">
        <f>SUM(J300:J308)</f>
        <v>0</v>
      </c>
      <c r="K310" s="606">
        <f>SUM(K300:K308)</f>
        <v>0</v>
      </c>
      <c r="L310" s="649"/>
    </row>
    <row r="311" spans="1:12" ht="18.600000000000001" customHeight="1" x14ac:dyDescent="0.4">
      <c r="A311" s="638">
        <v>14</v>
      </c>
      <c r="B311" s="700" t="s">
        <v>259</v>
      </c>
      <c r="C311" s="705"/>
      <c r="D311" s="706"/>
      <c r="E311" s="707"/>
      <c r="F311" s="591"/>
      <c r="G311" s="591"/>
      <c r="H311" s="591"/>
      <c r="I311" s="591"/>
      <c r="J311" s="591"/>
      <c r="K311" s="591"/>
      <c r="L311" s="635"/>
    </row>
    <row r="312" spans="1:12" ht="18.600000000000001" customHeight="1" x14ac:dyDescent="0.45">
      <c r="A312" s="638"/>
      <c r="B312" s="624" t="s">
        <v>54</v>
      </c>
      <c r="C312" s="695" t="s">
        <v>260</v>
      </c>
      <c r="D312" s="611"/>
      <c r="E312" s="584"/>
      <c r="F312" s="585" t="s">
        <v>261</v>
      </c>
      <c r="G312" s="618"/>
      <c r="H312" s="618">
        <f t="shared" ref="H312" si="133">+G312*E312</f>
        <v>0</v>
      </c>
      <c r="I312" s="618"/>
      <c r="J312" s="618">
        <f>+I312*E312</f>
        <v>0</v>
      </c>
      <c r="K312" s="618">
        <f t="shared" ref="K312" si="134">+H312+J312</f>
        <v>0</v>
      </c>
      <c r="L312" s="635"/>
    </row>
    <row r="313" spans="1:12" ht="18.600000000000001" customHeight="1" x14ac:dyDescent="0.4">
      <c r="A313" s="703"/>
      <c r="B313" s="959"/>
      <c r="C313" s="711"/>
      <c r="D313" s="960"/>
      <c r="E313" s="712"/>
      <c r="F313" s="627"/>
      <c r="G313" s="627"/>
      <c r="H313" s="627"/>
      <c r="I313" s="627"/>
      <c r="J313" s="627"/>
      <c r="K313" s="627"/>
      <c r="L313" s="696"/>
    </row>
    <row r="314" spans="1:12" ht="18.600000000000001" customHeight="1" x14ac:dyDescent="0.4">
      <c r="A314" s="704"/>
      <c r="B314" s="1148" t="s">
        <v>262</v>
      </c>
      <c r="C314" s="1149"/>
      <c r="D314" s="1150"/>
      <c r="E314" s="604"/>
      <c r="F314" s="606"/>
      <c r="G314" s="606"/>
      <c r="H314" s="606">
        <f>SUM(H312:H312)</f>
        <v>0</v>
      </c>
      <c r="I314" s="606"/>
      <c r="J314" s="606">
        <f>SUM(J312:J312)</f>
        <v>0</v>
      </c>
      <c r="K314" s="606">
        <f>SUM(K312:K312)</f>
        <v>0</v>
      </c>
      <c r="L314" s="649"/>
    </row>
    <row r="315" spans="1:12" ht="18.600000000000001" customHeight="1" x14ac:dyDescent="0.5">
      <c r="B315" s="569"/>
      <c r="C315" s="569"/>
      <c r="D315" s="569"/>
      <c r="G315" s="569"/>
      <c r="H315" s="569"/>
    </row>
    <row r="316" spans="1:12" ht="18.600000000000001" customHeight="1" x14ac:dyDescent="0.5">
      <c r="B316" s="569"/>
      <c r="C316" s="569"/>
      <c r="D316" s="569"/>
      <c r="G316" s="569"/>
      <c r="H316" s="569"/>
    </row>
    <row r="317" spans="1:12" ht="18.600000000000001" customHeight="1" x14ac:dyDescent="0.5">
      <c r="B317" s="569"/>
      <c r="C317" s="569"/>
      <c r="D317" s="569"/>
      <c r="G317" s="569"/>
      <c r="H317" s="569"/>
    </row>
    <row r="318" spans="1:12" ht="18.600000000000001" customHeight="1" x14ac:dyDescent="0.5">
      <c r="B318" s="569"/>
      <c r="C318" s="569"/>
      <c r="D318" s="569"/>
      <c r="G318" s="569"/>
      <c r="H318" s="569"/>
    </row>
    <row r="319" spans="1:12" ht="18.600000000000001" customHeight="1" x14ac:dyDescent="0.5">
      <c r="B319" s="569"/>
      <c r="C319" s="569"/>
      <c r="D319" s="569"/>
      <c r="G319" s="569"/>
      <c r="H319" s="569"/>
    </row>
    <row r="320" spans="1:12" ht="18.600000000000001" customHeight="1" x14ac:dyDescent="0.5">
      <c r="B320" s="569"/>
      <c r="C320" s="569"/>
      <c r="D320" s="569"/>
      <c r="G320" s="569"/>
      <c r="H320" s="569"/>
    </row>
    <row r="321" spans="5:5" s="569" customFormat="1" ht="18.600000000000001" customHeight="1" x14ac:dyDescent="0.5">
      <c r="E321" s="716"/>
    </row>
    <row r="322" spans="5:5" s="569" customFormat="1" ht="18.600000000000001" customHeight="1" x14ac:dyDescent="0.5">
      <c r="E322" s="716"/>
    </row>
    <row r="323" spans="5:5" s="569" customFormat="1" ht="18.600000000000001" customHeight="1" x14ac:dyDescent="0.5">
      <c r="E323" s="716"/>
    </row>
    <row r="324" spans="5:5" s="569" customFormat="1" ht="18.600000000000001" customHeight="1" x14ac:dyDescent="0.5">
      <c r="E324" s="716"/>
    </row>
    <row r="325" spans="5:5" s="569" customFormat="1" ht="18.600000000000001" customHeight="1" x14ac:dyDescent="0.5">
      <c r="E325" s="716"/>
    </row>
    <row r="326" spans="5:5" s="569" customFormat="1" ht="18.600000000000001" customHeight="1" x14ac:dyDescent="0.5">
      <c r="E326" s="716"/>
    </row>
    <row r="327" spans="5:5" s="569" customFormat="1" ht="18.600000000000001" customHeight="1" x14ac:dyDescent="0.5">
      <c r="E327" s="716"/>
    </row>
    <row r="328" spans="5:5" s="569" customFormat="1" ht="18.600000000000001" customHeight="1" x14ac:dyDescent="0.5">
      <c r="E328" s="716"/>
    </row>
    <row r="329" spans="5:5" s="569" customFormat="1" ht="18.600000000000001" customHeight="1" x14ac:dyDescent="0.5">
      <c r="E329" s="716"/>
    </row>
    <row r="330" spans="5:5" s="569" customFormat="1" ht="18.600000000000001" customHeight="1" x14ac:dyDescent="0.5">
      <c r="E330" s="716"/>
    </row>
    <row r="331" spans="5:5" s="569" customFormat="1" ht="18.600000000000001" customHeight="1" x14ac:dyDescent="0.5">
      <c r="E331" s="716"/>
    </row>
    <row r="332" spans="5:5" s="569" customFormat="1" ht="18.600000000000001" customHeight="1" x14ac:dyDescent="0.5">
      <c r="E332" s="716"/>
    </row>
    <row r="333" spans="5:5" s="569" customFormat="1" ht="18.600000000000001" customHeight="1" x14ac:dyDescent="0.5">
      <c r="E333" s="716"/>
    </row>
    <row r="334" spans="5:5" s="569" customFormat="1" ht="18.600000000000001" customHeight="1" x14ac:dyDescent="0.5">
      <c r="E334" s="716"/>
    </row>
    <row r="335" spans="5:5" s="569" customFormat="1" ht="18.600000000000001" customHeight="1" x14ac:dyDescent="0.5">
      <c r="E335" s="716"/>
    </row>
    <row r="336" spans="5:5" s="569" customFormat="1" ht="18.600000000000001" customHeight="1" x14ac:dyDescent="0.5">
      <c r="E336" s="716"/>
    </row>
    <row r="337" spans="5:5" s="569" customFormat="1" ht="18.600000000000001" customHeight="1" x14ac:dyDescent="0.5">
      <c r="E337" s="716"/>
    </row>
    <row r="338" spans="5:5" s="569" customFormat="1" ht="18.600000000000001" customHeight="1" x14ac:dyDescent="0.5">
      <c r="E338" s="716"/>
    </row>
    <row r="339" spans="5:5" s="569" customFormat="1" ht="18.600000000000001" customHeight="1" x14ac:dyDescent="0.5">
      <c r="E339" s="716"/>
    </row>
    <row r="340" spans="5:5" s="569" customFormat="1" ht="18.600000000000001" customHeight="1" x14ac:dyDescent="0.5">
      <c r="E340" s="716"/>
    </row>
    <row r="341" spans="5:5" s="569" customFormat="1" ht="18.600000000000001" customHeight="1" x14ac:dyDescent="0.5">
      <c r="E341" s="716"/>
    </row>
    <row r="342" spans="5:5" s="569" customFormat="1" ht="18.600000000000001" customHeight="1" x14ac:dyDescent="0.5">
      <c r="E342" s="716"/>
    </row>
    <row r="343" spans="5:5" s="569" customFormat="1" ht="18.600000000000001" customHeight="1" x14ac:dyDescent="0.5">
      <c r="E343" s="716"/>
    </row>
    <row r="344" spans="5:5" s="569" customFormat="1" ht="18.600000000000001" customHeight="1" x14ac:dyDescent="0.5">
      <c r="E344" s="716"/>
    </row>
    <row r="345" spans="5:5" s="569" customFormat="1" ht="18.600000000000001" customHeight="1" x14ac:dyDescent="0.5">
      <c r="E345" s="716"/>
    </row>
    <row r="346" spans="5:5" s="569" customFormat="1" ht="18.600000000000001" customHeight="1" x14ac:dyDescent="0.5">
      <c r="E346" s="716"/>
    </row>
    <row r="347" spans="5:5" s="569" customFormat="1" ht="18.600000000000001" customHeight="1" x14ac:dyDescent="0.5">
      <c r="E347" s="716"/>
    </row>
    <row r="348" spans="5:5" s="569" customFormat="1" ht="18.600000000000001" customHeight="1" x14ac:dyDescent="0.5">
      <c r="E348" s="716"/>
    </row>
    <row r="349" spans="5:5" s="569" customFormat="1" ht="18.600000000000001" customHeight="1" x14ac:dyDescent="0.5">
      <c r="E349" s="716"/>
    </row>
    <row r="350" spans="5:5" s="569" customFormat="1" ht="18.600000000000001" customHeight="1" x14ac:dyDescent="0.5">
      <c r="E350" s="716"/>
    </row>
    <row r="351" spans="5:5" s="569" customFormat="1" ht="18.600000000000001" customHeight="1" x14ac:dyDescent="0.5">
      <c r="E351" s="716"/>
    </row>
    <row r="352" spans="5:5" s="569" customFormat="1" ht="18.600000000000001" customHeight="1" x14ac:dyDescent="0.5">
      <c r="E352" s="716"/>
    </row>
    <row r="353" spans="5:5" s="569" customFormat="1" ht="18.600000000000001" customHeight="1" x14ac:dyDescent="0.5">
      <c r="E353" s="716"/>
    </row>
    <row r="354" spans="5:5" s="569" customFormat="1" ht="18.600000000000001" customHeight="1" x14ac:dyDescent="0.5">
      <c r="E354" s="716"/>
    </row>
    <row r="355" spans="5:5" s="569" customFormat="1" ht="18.600000000000001" customHeight="1" x14ac:dyDescent="0.5">
      <c r="E355" s="716"/>
    </row>
    <row r="356" spans="5:5" s="569" customFormat="1" ht="18.600000000000001" customHeight="1" x14ac:dyDescent="0.5">
      <c r="E356" s="716"/>
    </row>
    <row r="357" spans="5:5" s="569" customFormat="1" ht="18.600000000000001" customHeight="1" x14ac:dyDescent="0.5">
      <c r="E357" s="716"/>
    </row>
    <row r="358" spans="5:5" s="569" customFormat="1" ht="18.600000000000001" customHeight="1" x14ac:dyDescent="0.5">
      <c r="E358" s="716"/>
    </row>
    <row r="359" spans="5:5" s="569" customFormat="1" ht="18.600000000000001" customHeight="1" x14ac:dyDescent="0.5">
      <c r="E359" s="716"/>
    </row>
    <row r="360" spans="5:5" s="569" customFormat="1" ht="18.600000000000001" customHeight="1" x14ac:dyDescent="0.5">
      <c r="E360" s="716"/>
    </row>
    <row r="361" spans="5:5" s="569" customFormat="1" ht="18.600000000000001" customHeight="1" x14ac:dyDescent="0.5">
      <c r="E361" s="716"/>
    </row>
    <row r="362" spans="5:5" s="569" customFormat="1" ht="18.600000000000001" customHeight="1" x14ac:dyDescent="0.5">
      <c r="E362" s="716"/>
    </row>
    <row r="363" spans="5:5" s="569" customFormat="1" ht="18.600000000000001" customHeight="1" x14ac:dyDescent="0.5">
      <c r="E363" s="716"/>
    </row>
    <row r="364" spans="5:5" s="569" customFormat="1" ht="18.600000000000001" customHeight="1" x14ac:dyDescent="0.5">
      <c r="E364" s="716"/>
    </row>
    <row r="365" spans="5:5" s="569" customFormat="1" ht="18.600000000000001" customHeight="1" x14ac:dyDescent="0.5">
      <c r="E365" s="716"/>
    </row>
    <row r="366" spans="5:5" s="569" customFormat="1" ht="18.600000000000001" customHeight="1" x14ac:dyDescent="0.5">
      <c r="E366" s="716"/>
    </row>
    <row r="367" spans="5:5" s="569" customFormat="1" ht="18.600000000000001" customHeight="1" x14ac:dyDescent="0.5">
      <c r="E367" s="716"/>
    </row>
    <row r="368" spans="5:5" s="569" customFormat="1" ht="18.600000000000001" customHeight="1" x14ac:dyDescent="0.5">
      <c r="E368" s="716"/>
    </row>
    <row r="369" spans="5:5" s="569" customFormat="1" ht="18.600000000000001" customHeight="1" x14ac:dyDescent="0.5">
      <c r="E369" s="716"/>
    </row>
    <row r="370" spans="5:5" s="569" customFormat="1" ht="18.600000000000001" customHeight="1" x14ac:dyDescent="0.5">
      <c r="E370" s="716"/>
    </row>
    <row r="371" spans="5:5" s="569" customFormat="1" ht="18.600000000000001" customHeight="1" x14ac:dyDescent="0.5">
      <c r="E371" s="716"/>
    </row>
    <row r="372" spans="5:5" s="569" customFormat="1" ht="18.600000000000001" customHeight="1" x14ac:dyDescent="0.5">
      <c r="E372" s="716"/>
    </row>
    <row r="373" spans="5:5" s="569" customFormat="1" ht="18.600000000000001" customHeight="1" x14ac:dyDescent="0.5">
      <c r="E373" s="716"/>
    </row>
    <row r="374" spans="5:5" s="569" customFormat="1" ht="18.600000000000001" customHeight="1" x14ac:dyDescent="0.5">
      <c r="E374" s="716"/>
    </row>
    <row r="375" spans="5:5" s="569" customFormat="1" ht="18.600000000000001" customHeight="1" x14ac:dyDescent="0.5">
      <c r="E375" s="716"/>
    </row>
    <row r="376" spans="5:5" s="569" customFormat="1" ht="18.600000000000001" customHeight="1" x14ac:dyDescent="0.5">
      <c r="E376" s="716"/>
    </row>
    <row r="377" spans="5:5" s="569" customFormat="1" ht="18.600000000000001" customHeight="1" x14ac:dyDescent="0.5">
      <c r="E377" s="716"/>
    </row>
    <row r="378" spans="5:5" s="569" customFormat="1" ht="18.600000000000001" customHeight="1" x14ac:dyDescent="0.5">
      <c r="E378" s="716"/>
    </row>
    <row r="379" spans="5:5" s="569" customFormat="1" ht="18.600000000000001" customHeight="1" x14ac:dyDescent="0.5">
      <c r="E379" s="716"/>
    </row>
    <row r="380" spans="5:5" s="569" customFormat="1" ht="18.600000000000001" customHeight="1" x14ac:dyDescent="0.5">
      <c r="E380" s="716"/>
    </row>
    <row r="381" spans="5:5" s="569" customFormat="1" ht="18.600000000000001" customHeight="1" x14ac:dyDescent="0.5">
      <c r="E381" s="716"/>
    </row>
    <row r="382" spans="5:5" s="569" customFormat="1" ht="18.600000000000001" customHeight="1" x14ac:dyDescent="0.5">
      <c r="E382" s="716"/>
    </row>
    <row r="383" spans="5:5" s="569" customFormat="1" ht="18.600000000000001" customHeight="1" x14ac:dyDescent="0.5">
      <c r="E383" s="716"/>
    </row>
    <row r="384" spans="5:5" s="569" customFormat="1" ht="18.600000000000001" customHeight="1" x14ac:dyDescent="0.5">
      <c r="E384" s="716"/>
    </row>
    <row r="385" spans="5:5" s="569" customFormat="1" ht="18.600000000000001" customHeight="1" x14ac:dyDescent="0.5">
      <c r="E385" s="716"/>
    </row>
    <row r="386" spans="5:5" s="569" customFormat="1" ht="18.600000000000001" customHeight="1" x14ac:dyDescent="0.5">
      <c r="E386" s="716"/>
    </row>
    <row r="387" spans="5:5" s="569" customFormat="1" ht="18.600000000000001" customHeight="1" x14ac:dyDescent="0.5">
      <c r="E387" s="716"/>
    </row>
    <row r="388" spans="5:5" s="569" customFormat="1" ht="18.600000000000001" customHeight="1" x14ac:dyDescent="0.5">
      <c r="E388" s="716"/>
    </row>
    <row r="389" spans="5:5" s="569" customFormat="1" ht="18.600000000000001" customHeight="1" x14ac:dyDescent="0.5">
      <c r="E389" s="716"/>
    </row>
    <row r="390" spans="5:5" s="569" customFormat="1" ht="18.600000000000001" customHeight="1" x14ac:dyDescent="0.5">
      <c r="E390" s="716"/>
    </row>
    <row r="391" spans="5:5" s="569" customFormat="1" ht="18.600000000000001" customHeight="1" x14ac:dyDescent="0.5">
      <c r="E391" s="716"/>
    </row>
    <row r="392" spans="5:5" s="569" customFormat="1" ht="18.600000000000001" customHeight="1" x14ac:dyDescent="0.5">
      <c r="E392" s="716"/>
    </row>
    <row r="393" spans="5:5" s="569" customFormat="1" ht="18.600000000000001" customHeight="1" x14ac:dyDescent="0.5">
      <c r="E393" s="716"/>
    </row>
    <row r="394" spans="5:5" s="569" customFormat="1" ht="18.600000000000001" customHeight="1" x14ac:dyDescent="0.5">
      <c r="E394" s="716"/>
    </row>
    <row r="395" spans="5:5" s="569" customFormat="1" ht="18.600000000000001" customHeight="1" x14ac:dyDescent="0.5">
      <c r="E395" s="716"/>
    </row>
    <row r="396" spans="5:5" s="569" customFormat="1" ht="18.600000000000001" customHeight="1" x14ac:dyDescent="0.5">
      <c r="E396" s="716"/>
    </row>
    <row r="397" spans="5:5" s="569" customFormat="1" ht="18.600000000000001" customHeight="1" x14ac:dyDescent="0.5">
      <c r="E397" s="716"/>
    </row>
    <row r="398" spans="5:5" s="569" customFormat="1" ht="18.600000000000001" customHeight="1" x14ac:dyDescent="0.5">
      <c r="E398" s="716"/>
    </row>
    <row r="399" spans="5:5" s="569" customFormat="1" ht="18.600000000000001" customHeight="1" x14ac:dyDescent="0.5">
      <c r="E399" s="716"/>
    </row>
    <row r="400" spans="5:5" s="569" customFormat="1" ht="18.600000000000001" customHeight="1" x14ac:dyDescent="0.5">
      <c r="E400" s="716"/>
    </row>
    <row r="401" spans="5:5" s="569" customFormat="1" ht="18.600000000000001" customHeight="1" x14ac:dyDescent="0.5">
      <c r="E401" s="716"/>
    </row>
    <row r="402" spans="5:5" s="569" customFormat="1" ht="18.600000000000001" customHeight="1" x14ac:dyDescent="0.5">
      <c r="E402" s="716"/>
    </row>
    <row r="403" spans="5:5" s="569" customFormat="1" ht="18.600000000000001" customHeight="1" x14ac:dyDescent="0.5">
      <c r="E403" s="716"/>
    </row>
    <row r="404" spans="5:5" s="569" customFormat="1" ht="18.600000000000001" customHeight="1" x14ac:dyDescent="0.5">
      <c r="E404" s="716"/>
    </row>
    <row r="405" spans="5:5" s="569" customFormat="1" ht="18.600000000000001" customHeight="1" x14ac:dyDescent="0.5">
      <c r="E405" s="716"/>
    </row>
    <row r="406" spans="5:5" s="569" customFormat="1" ht="18.600000000000001" customHeight="1" x14ac:dyDescent="0.5">
      <c r="E406" s="716"/>
    </row>
    <row r="407" spans="5:5" s="569" customFormat="1" ht="18.600000000000001" customHeight="1" x14ac:dyDescent="0.5">
      <c r="E407" s="716"/>
    </row>
    <row r="408" spans="5:5" s="569" customFormat="1" ht="18.600000000000001" customHeight="1" x14ac:dyDescent="0.5">
      <c r="E408" s="716"/>
    </row>
    <row r="409" spans="5:5" s="569" customFormat="1" ht="18.600000000000001" customHeight="1" x14ac:dyDescent="0.5">
      <c r="E409" s="716"/>
    </row>
    <row r="410" spans="5:5" s="569" customFormat="1" ht="18.600000000000001" customHeight="1" x14ac:dyDescent="0.5">
      <c r="E410" s="716"/>
    </row>
    <row r="411" spans="5:5" s="569" customFormat="1" ht="18.600000000000001" customHeight="1" x14ac:dyDescent="0.5">
      <c r="E411" s="716"/>
    </row>
    <row r="412" spans="5:5" s="569" customFormat="1" ht="18.600000000000001" customHeight="1" x14ac:dyDescent="0.5">
      <c r="E412" s="716"/>
    </row>
    <row r="413" spans="5:5" s="569" customFormat="1" ht="18.600000000000001" customHeight="1" x14ac:dyDescent="0.5">
      <c r="E413" s="716"/>
    </row>
    <row r="414" spans="5:5" s="569" customFormat="1" ht="18.600000000000001" customHeight="1" x14ac:dyDescent="0.5">
      <c r="E414" s="716"/>
    </row>
    <row r="415" spans="5:5" s="569" customFormat="1" ht="18.600000000000001" customHeight="1" x14ac:dyDescent="0.5">
      <c r="E415" s="716"/>
    </row>
    <row r="416" spans="5:5" s="569" customFormat="1" ht="18.600000000000001" customHeight="1" x14ac:dyDescent="0.5">
      <c r="E416" s="716"/>
    </row>
    <row r="417" spans="5:5" s="569" customFormat="1" ht="18.600000000000001" customHeight="1" x14ac:dyDescent="0.5">
      <c r="E417" s="716"/>
    </row>
    <row r="418" spans="5:5" s="569" customFormat="1" ht="18.600000000000001" customHeight="1" x14ac:dyDescent="0.5">
      <c r="E418" s="716"/>
    </row>
    <row r="419" spans="5:5" s="569" customFormat="1" ht="18.600000000000001" customHeight="1" x14ac:dyDescent="0.5">
      <c r="E419" s="716"/>
    </row>
    <row r="420" spans="5:5" s="569" customFormat="1" ht="18.600000000000001" customHeight="1" x14ac:dyDescent="0.5">
      <c r="E420" s="716"/>
    </row>
    <row r="421" spans="5:5" s="569" customFormat="1" ht="18.600000000000001" customHeight="1" x14ac:dyDescent="0.5">
      <c r="E421" s="716"/>
    </row>
    <row r="422" spans="5:5" s="569" customFormat="1" ht="18.600000000000001" customHeight="1" x14ac:dyDescent="0.5">
      <c r="E422" s="716"/>
    </row>
    <row r="423" spans="5:5" s="569" customFormat="1" ht="18.600000000000001" customHeight="1" x14ac:dyDescent="0.5">
      <c r="E423" s="716"/>
    </row>
    <row r="424" spans="5:5" s="569" customFormat="1" ht="18.600000000000001" customHeight="1" x14ac:dyDescent="0.5">
      <c r="E424" s="716"/>
    </row>
    <row r="425" spans="5:5" s="569" customFormat="1" ht="18.600000000000001" customHeight="1" x14ac:dyDescent="0.5">
      <c r="E425" s="716"/>
    </row>
    <row r="426" spans="5:5" s="569" customFormat="1" ht="18.600000000000001" customHeight="1" x14ac:dyDescent="0.5">
      <c r="E426" s="716"/>
    </row>
    <row r="427" spans="5:5" s="569" customFormat="1" ht="18.600000000000001" customHeight="1" x14ac:dyDescent="0.5">
      <c r="E427" s="716"/>
    </row>
    <row r="428" spans="5:5" s="569" customFormat="1" ht="18.600000000000001" customHeight="1" x14ac:dyDescent="0.5">
      <c r="E428" s="716"/>
    </row>
    <row r="429" spans="5:5" s="569" customFormat="1" ht="18.600000000000001" customHeight="1" x14ac:dyDescent="0.5">
      <c r="E429" s="716"/>
    </row>
    <row r="430" spans="5:5" s="569" customFormat="1" ht="18.600000000000001" customHeight="1" x14ac:dyDescent="0.5">
      <c r="E430" s="716"/>
    </row>
    <row r="431" spans="5:5" s="569" customFormat="1" ht="18.600000000000001" customHeight="1" x14ac:dyDescent="0.5">
      <c r="E431" s="716"/>
    </row>
    <row r="432" spans="5:5" s="569" customFormat="1" ht="18.600000000000001" customHeight="1" x14ac:dyDescent="0.5">
      <c r="E432" s="716"/>
    </row>
    <row r="433" spans="5:5" s="569" customFormat="1" ht="18.600000000000001" customHeight="1" x14ac:dyDescent="0.5">
      <c r="E433" s="716"/>
    </row>
    <row r="434" spans="5:5" s="569" customFormat="1" ht="18.600000000000001" customHeight="1" x14ac:dyDescent="0.5">
      <c r="E434" s="716"/>
    </row>
    <row r="435" spans="5:5" s="569" customFormat="1" ht="18.600000000000001" customHeight="1" x14ac:dyDescent="0.5">
      <c r="E435" s="716"/>
    </row>
    <row r="436" spans="5:5" s="569" customFormat="1" ht="18.600000000000001" customHeight="1" x14ac:dyDescent="0.5">
      <c r="E436" s="716"/>
    </row>
    <row r="437" spans="5:5" s="569" customFormat="1" ht="18.600000000000001" customHeight="1" x14ac:dyDescent="0.5">
      <c r="E437" s="716"/>
    </row>
    <row r="438" spans="5:5" s="569" customFormat="1" ht="18.600000000000001" customHeight="1" x14ac:dyDescent="0.5">
      <c r="E438" s="716"/>
    </row>
    <row r="439" spans="5:5" s="569" customFormat="1" ht="18.600000000000001" customHeight="1" x14ac:dyDescent="0.5">
      <c r="E439" s="716"/>
    </row>
    <row r="440" spans="5:5" s="569" customFormat="1" ht="18.600000000000001" customHeight="1" x14ac:dyDescent="0.5">
      <c r="E440" s="716"/>
    </row>
    <row r="441" spans="5:5" s="569" customFormat="1" ht="18.600000000000001" customHeight="1" x14ac:dyDescent="0.5">
      <c r="E441" s="716"/>
    </row>
    <row r="442" spans="5:5" s="569" customFormat="1" ht="18.600000000000001" customHeight="1" x14ac:dyDescent="0.5">
      <c r="E442" s="716"/>
    </row>
    <row r="443" spans="5:5" s="569" customFormat="1" ht="18.600000000000001" customHeight="1" x14ac:dyDescent="0.5">
      <c r="E443" s="716"/>
    </row>
    <row r="444" spans="5:5" s="569" customFormat="1" ht="18.600000000000001" customHeight="1" x14ac:dyDescent="0.5">
      <c r="E444" s="716"/>
    </row>
    <row r="445" spans="5:5" s="569" customFormat="1" ht="18.600000000000001" customHeight="1" x14ac:dyDescent="0.5">
      <c r="E445" s="716"/>
    </row>
    <row r="446" spans="5:5" s="569" customFormat="1" ht="18.600000000000001" customHeight="1" x14ac:dyDescent="0.5">
      <c r="E446" s="716"/>
    </row>
    <row r="447" spans="5:5" s="569" customFormat="1" ht="18.600000000000001" customHeight="1" x14ac:dyDescent="0.5">
      <c r="E447" s="716"/>
    </row>
    <row r="448" spans="5:5" s="569" customFormat="1" ht="18.600000000000001" customHeight="1" x14ac:dyDescent="0.5">
      <c r="E448" s="716"/>
    </row>
    <row r="449" spans="5:5" s="569" customFormat="1" ht="18.600000000000001" customHeight="1" x14ac:dyDescent="0.5">
      <c r="E449" s="716"/>
    </row>
    <row r="450" spans="5:5" s="569" customFormat="1" ht="18.600000000000001" customHeight="1" x14ac:dyDescent="0.5">
      <c r="E450" s="716"/>
    </row>
    <row r="451" spans="5:5" s="569" customFormat="1" ht="18.600000000000001" customHeight="1" x14ac:dyDescent="0.5">
      <c r="E451" s="716"/>
    </row>
    <row r="452" spans="5:5" s="569" customFormat="1" ht="18.600000000000001" customHeight="1" x14ac:dyDescent="0.5">
      <c r="E452" s="716"/>
    </row>
    <row r="453" spans="5:5" s="569" customFormat="1" ht="18.600000000000001" customHeight="1" x14ac:dyDescent="0.5">
      <c r="E453" s="716"/>
    </row>
    <row r="454" spans="5:5" s="569" customFormat="1" ht="18.600000000000001" customHeight="1" x14ac:dyDescent="0.5">
      <c r="E454" s="716"/>
    </row>
    <row r="455" spans="5:5" s="569" customFormat="1" ht="18.600000000000001" customHeight="1" x14ac:dyDescent="0.5">
      <c r="E455" s="716"/>
    </row>
    <row r="456" spans="5:5" s="569" customFormat="1" ht="18.600000000000001" customHeight="1" x14ac:dyDescent="0.5">
      <c r="E456" s="716"/>
    </row>
    <row r="457" spans="5:5" s="569" customFormat="1" ht="18.600000000000001" customHeight="1" x14ac:dyDescent="0.5">
      <c r="E457" s="716"/>
    </row>
    <row r="458" spans="5:5" s="569" customFormat="1" ht="18.600000000000001" customHeight="1" x14ac:dyDescent="0.5">
      <c r="E458" s="716"/>
    </row>
    <row r="459" spans="5:5" s="569" customFormat="1" ht="18.600000000000001" customHeight="1" x14ac:dyDescent="0.5">
      <c r="E459" s="716"/>
    </row>
    <row r="460" spans="5:5" s="569" customFormat="1" ht="18.600000000000001" customHeight="1" x14ac:dyDescent="0.5">
      <c r="E460" s="716"/>
    </row>
    <row r="461" spans="5:5" s="569" customFormat="1" ht="18.600000000000001" customHeight="1" x14ac:dyDescent="0.5">
      <c r="E461" s="716"/>
    </row>
    <row r="462" spans="5:5" s="569" customFormat="1" ht="18.600000000000001" customHeight="1" x14ac:dyDescent="0.5">
      <c r="E462" s="716"/>
    </row>
    <row r="463" spans="5:5" s="569" customFormat="1" ht="18.600000000000001" customHeight="1" x14ac:dyDescent="0.5">
      <c r="E463" s="716"/>
    </row>
    <row r="464" spans="5:5" s="569" customFormat="1" ht="18.600000000000001" customHeight="1" x14ac:dyDescent="0.5">
      <c r="E464" s="716"/>
    </row>
    <row r="465" spans="5:5" s="569" customFormat="1" ht="18.600000000000001" customHeight="1" x14ac:dyDescent="0.5">
      <c r="E465" s="716"/>
    </row>
    <row r="466" spans="5:5" s="569" customFormat="1" ht="18.600000000000001" customHeight="1" x14ac:dyDescent="0.5">
      <c r="E466" s="716"/>
    </row>
    <row r="467" spans="5:5" s="569" customFormat="1" ht="18.600000000000001" customHeight="1" x14ac:dyDescent="0.5">
      <c r="E467" s="716"/>
    </row>
    <row r="468" spans="5:5" s="569" customFormat="1" ht="18.600000000000001" customHeight="1" x14ac:dyDescent="0.5">
      <c r="E468" s="716"/>
    </row>
    <row r="469" spans="5:5" s="569" customFormat="1" ht="18.600000000000001" customHeight="1" x14ac:dyDescent="0.5">
      <c r="E469" s="716"/>
    </row>
    <row r="470" spans="5:5" s="569" customFormat="1" ht="18.600000000000001" customHeight="1" x14ac:dyDescent="0.5">
      <c r="E470" s="716"/>
    </row>
    <row r="471" spans="5:5" s="569" customFormat="1" ht="18.600000000000001" customHeight="1" x14ac:dyDescent="0.5">
      <c r="E471" s="716"/>
    </row>
    <row r="472" spans="5:5" s="569" customFormat="1" ht="18.600000000000001" customHeight="1" x14ac:dyDescent="0.5">
      <c r="E472" s="716"/>
    </row>
    <row r="473" spans="5:5" s="569" customFormat="1" ht="18.600000000000001" customHeight="1" x14ac:dyDescent="0.5">
      <c r="E473" s="716"/>
    </row>
    <row r="474" spans="5:5" s="569" customFormat="1" ht="18.600000000000001" customHeight="1" x14ac:dyDescent="0.5">
      <c r="E474" s="716"/>
    </row>
    <row r="475" spans="5:5" s="569" customFormat="1" ht="18.600000000000001" customHeight="1" x14ac:dyDescent="0.5">
      <c r="E475" s="716"/>
    </row>
    <row r="476" spans="5:5" s="569" customFormat="1" ht="18.600000000000001" customHeight="1" x14ac:dyDescent="0.5">
      <c r="E476" s="716"/>
    </row>
    <row r="477" spans="5:5" s="569" customFormat="1" ht="18.600000000000001" customHeight="1" x14ac:dyDescent="0.5">
      <c r="E477" s="716"/>
    </row>
    <row r="478" spans="5:5" s="569" customFormat="1" ht="18.600000000000001" customHeight="1" x14ac:dyDescent="0.5">
      <c r="E478" s="716"/>
    </row>
    <row r="479" spans="5:5" s="569" customFormat="1" ht="18.600000000000001" customHeight="1" x14ac:dyDescent="0.5">
      <c r="E479" s="716"/>
    </row>
    <row r="480" spans="5:5" s="569" customFormat="1" ht="18.600000000000001" customHeight="1" x14ac:dyDescent="0.5">
      <c r="E480" s="716"/>
    </row>
    <row r="481" spans="5:5" s="569" customFormat="1" ht="18.600000000000001" customHeight="1" x14ac:dyDescent="0.5">
      <c r="E481" s="716"/>
    </row>
    <row r="482" spans="5:5" s="569" customFormat="1" ht="18.600000000000001" customHeight="1" x14ac:dyDescent="0.5">
      <c r="E482" s="716"/>
    </row>
    <row r="483" spans="5:5" s="569" customFormat="1" ht="18.600000000000001" customHeight="1" x14ac:dyDescent="0.5">
      <c r="E483" s="716"/>
    </row>
    <row r="484" spans="5:5" s="569" customFormat="1" ht="18.600000000000001" customHeight="1" x14ac:dyDescent="0.5">
      <c r="E484" s="716"/>
    </row>
    <row r="485" spans="5:5" s="569" customFormat="1" ht="18.600000000000001" customHeight="1" x14ac:dyDescent="0.5">
      <c r="E485" s="716"/>
    </row>
    <row r="486" spans="5:5" s="569" customFormat="1" ht="18.600000000000001" customHeight="1" x14ac:dyDescent="0.5">
      <c r="E486" s="716"/>
    </row>
    <row r="487" spans="5:5" s="569" customFormat="1" ht="18.600000000000001" customHeight="1" x14ac:dyDescent="0.5">
      <c r="E487" s="716"/>
    </row>
    <row r="488" spans="5:5" s="569" customFormat="1" ht="18.600000000000001" customHeight="1" x14ac:dyDescent="0.5">
      <c r="E488" s="716"/>
    </row>
    <row r="489" spans="5:5" s="569" customFormat="1" ht="18.600000000000001" customHeight="1" x14ac:dyDescent="0.5">
      <c r="E489" s="716"/>
    </row>
    <row r="490" spans="5:5" s="569" customFormat="1" ht="18.600000000000001" customHeight="1" x14ac:dyDescent="0.5">
      <c r="E490" s="716"/>
    </row>
    <row r="491" spans="5:5" s="569" customFormat="1" ht="18.600000000000001" customHeight="1" x14ac:dyDescent="0.5">
      <c r="E491" s="716"/>
    </row>
    <row r="492" spans="5:5" s="569" customFormat="1" ht="18.600000000000001" customHeight="1" x14ac:dyDescent="0.5">
      <c r="E492" s="716"/>
    </row>
    <row r="493" spans="5:5" s="569" customFormat="1" ht="18.600000000000001" customHeight="1" x14ac:dyDescent="0.5">
      <c r="E493" s="716"/>
    </row>
    <row r="494" spans="5:5" s="569" customFormat="1" ht="18.600000000000001" customHeight="1" x14ac:dyDescent="0.5">
      <c r="E494" s="716"/>
    </row>
    <row r="495" spans="5:5" s="569" customFormat="1" ht="18.600000000000001" customHeight="1" x14ac:dyDescent="0.5">
      <c r="E495" s="716"/>
    </row>
    <row r="496" spans="5:5" s="569" customFormat="1" ht="18.600000000000001" customHeight="1" x14ac:dyDescent="0.5">
      <c r="E496" s="716"/>
    </row>
    <row r="497" spans="5:5" s="569" customFormat="1" ht="18.600000000000001" customHeight="1" x14ac:dyDescent="0.5">
      <c r="E497" s="716"/>
    </row>
    <row r="498" spans="5:5" s="569" customFormat="1" ht="18.600000000000001" customHeight="1" x14ac:dyDescent="0.5">
      <c r="E498" s="716"/>
    </row>
    <row r="499" spans="5:5" s="569" customFormat="1" ht="18.600000000000001" customHeight="1" x14ac:dyDescent="0.5">
      <c r="E499" s="716"/>
    </row>
    <row r="500" spans="5:5" s="569" customFormat="1" ht="18.600000000000001" customHeight="1" x14ac:dyDescent="0.5">
      <c r="E500" s="716"/>
    </row>
    <row r="501" spans="5:5" s="569" customFormat="1" ht="18.600000000000001" customHeight="1" x14ac:dyDescent="0.5">
      <c r="E501" s="716"/>
    </row>
    <row r="502" spans="5:5" s="569" customFormat="1" ht="18.600000000000001" customHeight="1" x14ac:dyDescent="0.5">
      <c r="E502" s="716"/>
    </row>
    <row r="503" spans="5:5" s="569" customFormat="1" ht="18.600000000000001" customHeight="1" x14ac:dyDescent="0.5">
      <c r="E503" s="716"/>
    </row>
    <row r="504" spans="5:5" s="569" customFormat="1" ht="18.600000000000001" customHeight="1" x14ac:dyDescent="0.5">
      <c r="E504" s="716"/>
    </row>
    <row r="505" spans="5:5" s="569" customFormat="1" ht="18.600000000000001" customHeight="1" x14ac:dyDescent="0.5">
      <c r="E505" s="716"/>
    </row>
    <row r="506" spans="5:5" s="569" customFormat="1" ht="18.600000000000001" customHeight="1" x14ac:dyDescent="0.5">
      <c r="E506" s="716"/>
    </row>
    <row r="507" spans="5:5" s="569" customFormat="1" ht="18.600000000000001" customHeight="1" x14ac:dyDescent="0.5">
      <c r="E507" s="716"/>
    </row>
    <row r="508" spans="5:5" s="569" customFormat="1" ht="18.600000000000001" customHeight="1" x14ac:dyDescent="0.5">
      <c r="E508" s="716"/>
    </row>
    <row r="509" spans="5:5" s="569" customFormat="1" ht="18.600000000000001" customHeight="1" x14ac:dyDescent="0.5">
      <c r="E509" s="716"/>
    </row>
    <row r="510" spans="5:5" s="569" customFormat="1" ht="18.600000000000001" customHeight="1" x14ac:dyDescent="0.5">
      <c r="E510" s="716"/>
    </row>
    <row r="511" spans="5:5" s="569" customFormat="1" ht="18.600000000000001" customHeight="1" x14ac:dyDescent="0.5">
      <c r="E511" s="716"/>
    </row>
    <row r="512" spans="5:5" s="569" customFormat="1" ht="18.600000000000001" customHeight="1" x14ac:dyDescent="0.5"/>
    <row r="513" s="569" customFormat="1" ht="18.600000000000001" customHeight="1" x14ac:dyDescent="0.5"/>
    <row r="514" s="569" customFormat="1" ht="18.600000000000001" customHeight="1" x14ac:dyDescent="0.5"/>
    <row r="515" s="569" customFormat="1" ht="18.600000000000001" customHeight="1" x14ac:dyDescent="0.5"/>
    <row r="516" s="569" customFormat="1" ht="18.600000000000001" customHeight="1" x14ac:dyDescent="0.5"/>
    <row r="517" s="569" customFormat="1" ht="18.600000000000001" customHeight="1" x14ac:dyDescent="0.5"/>
    <row r="518" s="569" customFormat="1" ht="18.600000000000001" customHeight="1" x14ac:dyDescent="0.5"/>
    <row r="519" s="569" customFormat="1" ht="18.600000000000001" customHeight="1" x14ac:dyDescent="0.5"/>
    <row r="520" s="569" customFormat="1" ht="18.600000000000001" customHeight="1" x14ac:dyDescent="0.5"/>
    <row r="521" s="569" customFormat="1" ht="18.600000000000001" customHeight="1" x14ac:dyDescent="0.5"/>
    <row r="522" s="569" customFormat="1" ht="18.600000000000001" customHeight="1" x14ac:dyDescent="0.5"/>
    <row r="523" s="569" customFormat="1" ht="18.600000000000001" customHeight="1" x14ac:dyDescent="0.5"/>
    <row r="524" s="569" customFormat="1" ht="18.600000000000001" customHeight="1" x14ac:dyDescent="0.5"/>
    <row r="525" s="569" customFormat="1" ht="18.600000000000001" customHeight="1" x14ac:dyDescent="0.5"/>
    <row r="526" s="569" customFormat="1" ht="18.600000000000001" customHeight="1" x14ac:dyDescent="0.5"/>
    <row r="527" s="569" customFormat="1" ht="18.600000000000001" customHeight="1" x14ac:dyDescent="0.5"/>
    <row r="528" s="569" customFormat="1" ht="18.600000000000001" customHeight="1" x14ac:dyDescent="0.5"/>
    <row r="529" s="569" customFormat="1" ht="18.600000000000001" customHeight="1" x14ac:dyDescent="0.5"/>
    <row r="530" s="569" customFormat="1" ht="18.600000000000001" customHeight="1" x14ac:dyDescent="0.5"/>
    <row r="531" s="569" customFormat="1" ht="18.600000000000001" customHeight="1" x14ac:dyDescent="0.5"/>
    <row r="532" s="569" customFormat="1" ht="18.600000000000001" customHeight="1" x14ac:dyDescent="0.5"/>
    <row r="533" s="569" customFormat="1" ht="18.600000000000001" customHeight="1" x14ac:dyDescent="0.5"/>
    <row r="534" s="569" customFormat="1" ht="18.600000000000001" customHeight="1" x14ac:dyDescent="0.5"/>
    <row r="535" s="569" customFormat="1" ht="18.600000000000001" customHeight="1" x14ac:dyDescent="0.5"/>
    <row r="536" s="569" customFormat="1" ht="18.600000000000001" customHeight="1" x14ac:dyDescent="0.5"/>
    <row r="537" s="569" customFormat="1" ht="18.600000000000001" customHeight="1" x14ac:dyDescent="0.5"/>
    <row r="538" s="569" customFormat="1" ht="18.600000000000001" customHeight="1" x14ac:dyDescent="0.5"/>
    <row r="539" s="569" customFormat="1" ht="18.600000000000001" customHeight="1" x14ac:dyDescent="0.5"/>
    <row r="540" s="569" customFormat="1" ht="18.600000000000001" customHeight="1" x14ac:dyDescent="0.5"/>
    <row r="541" s="569" customFormat="1" ht="18.600000000000001" customHeight="1" x14ac:dyDescent="0.5"/>
    <row r="542" s="569" customFormat="1" ht="18.600000000000001" customHeight="1" x14ac:dyDescent="0.5"/>
    <row r="543" s="569" customFormat="1" ht="18.600000000000001" customHeight="1" x14ac:dyDescent="0.5"/>
    <row r="544" s="569" customFormat="1" ht="18.600000000000001" customHeight="1" x14ac:dyDescent="0.5"/>
    <row r="545" s="569" customFormat="1" ht="18.600000000000001" customHeight="1" x14ac:dyDescent="0.5"/>
    <row r="546" s="569" customFormat="1" ht="18.600000000000001" customHeight="1" x14ac:dyDescent="0.5"/>
    <row r="547" s="569" customFormat="1" ht="18.600000000000001" customHeight="1" x14ac:dyDescent="0.5"/>
    <row r="548" s="569" customFormat="1" ht="18.600000000000001" customHeight="1" x14ac:dyDescent="0.5"/>
    <row r="549" s="569" customFormat="1" ht="18.600000000000001" customHeight="1" x14ac:dyDescent="0.5"/>
    <row r="550" s="569" customFormat="1" ht="18.600000000000001" customHeight="1" x14ac:dyDescent="0.5"/>
    <row r="551" s="569" customFormat="1" ht="18.600000000000001" customHeight="1" x14ac:dyDescent="0.5"/>
    <row r="552" s="569" customFormat="1" ht="18.600000000000001" customHeight="1" x14ac:dyDescent="0.5"/>
    <row r="553" s="569" customFormat="1" ht="18.600000000000001" customHeight="1" x14ac:dyDescent="0.5"/>
    <row r="554" s="569" customFormat="1" ht="18.600000000000001" customHeight="1" x14ac:dyDescent="0.5"/>
    <row r="555" s="569" customFormat="1" ht="18.600000000000001" customHeight="1" x14ac:dyDescent="0.5"/>
    <row r="556" s="569" customFormat="1" ht="18.600000000000001" customHeight="1" x14ac:dyDescent="0.5"/>
    <row r="557" s="569" customFormat="1" ht="18.600000000000001" customHeight="1" x14ac:dyDescent="0.5"/>
    <row r="558" s="569" customFormat="1" ht="18.600000000000001" customHeight="1" x14ac:dyDescent="0.5"/>
    <row r="559" s="569" customFormat="1" ht="18.600000000000001" customHeight="1" x14ac:dyDescent="0.5"/>
    <row r="560" s="569" customFormat="1" ht="18.600000000000001" customHeight="1" x14ac:dyDescent="0.5"/>
    <row r="561" s="569" customFormat="1" ht="18.600000000000001" customHeight="1" x14ac:dyDescent="0.5"/>
    <row r="562" s="569" customFormat="1" ht="18.600000000000001" customHeight="1" x14ac:dyDescent="0.5"/>
    <row r="563" s="569" customFormat="1" ht="18.600000000000001" customHeight="1" x14ac:dyDescent="0.5"/>
    <row r="564" s="569" customFormat="1" ht="18.600000000000001" customHeight="1" x14ac:dyDescent="0.5"/>
    <row r="565" s="569" customFormat="1" ht="18.600000000000001" customHeight="1" x14ac:dyDescent="0.5"/>
    <row r="566" s="569" customFormat="1" ht="18.600000000000001" customHeight="1" x14ac:dyDescent="0.5"/>
    <row r="567" s="569" customFormat="1" ht="18.600000000000001" customHeight="1" x14ac:dyDescent="0.5"/>
    <row r="568" s="569" customFormat="1" ht="18.600000000000001" customHeight="1" x14ac:dyDescent="0.5"/>
    <row r="569" s="569" customFormat="1" ht="18.600000000000001" customHeight="1" x14ac:dyDescent="0.5"/>
    <row r="570" s="569" customFormat="1" ht="18.600000000000001" customHeight="1" x14ac:dyDescent="0.5"/>
    <row r="571" s="569" customFormat="1" ht="18.600000000000001" customHeight="1" x14ac:dyDescent="0.5"/>
    <row r="572" s="569" customFormat="1" ht="18.600000000000001" customHeight="1" x14ac:dyDescent="0.5"/>
    <row r="573" s="569" customFormat="1" ht="18.600000000000001" customHeight="1" x14ac:dyDescent="0.5"/>
    <row r="574" s="569" customFormat="1" ht="18.600000000000001" customHeight="1" x14ac:dyDescent="0.5"/>
    <row r="575" s="569" customFormat="1" ht="18.600000000000001" customHeight="1" x14ac:dyDescent="0.5"/>
    <row r="576" s="569" customFormat="1" ht="18.600000000000001" customHeight="1" x14ac:dyDescent="0.5"/>
    <row r="577" s="569" customFormat="1" ht="18.600000000000001" customHeight="1" x14ac:dyDescent="0.5"/>
    <row r="578" s="569" customFormat="1" ht="18.600000000000001" customHeight="1" x14ac:dyDescent="0.5"/>
    <row r="579" s="569" customFormat="1" ht="18.600000000000001" customHeight="1" x14ac:dyDescent="0.5"/>
    <row r="580" s="569" customFormat="1" ht="18.600000000000001" customHeight="1" x14ac:dyDescent="0.5"/>
    <row r="581" s="569" customFormat="1" ht="18.600000000000001" customHeight="1" x14ac:dyDescent="0.5"/>
    <row r="582" s="569" customFormat="1" ht="18.600000000000001" customHeight="1" x14ac:dyDescent="0.5"/>
    <row r="583" s="569" customFormat="1" ht="18.600000000000001" customHeight="1" x14ac:dyDescent="0.5"/>
    <row r="584" s="569" customFormat="1" ht="18.600000000000001" customHeight="1" x14ac:dyDescent="0.5"/>
    <row r="585" s="569" customFormat="1" ht="18.600000000000001" customHeight="1" x14ac:dyDescent="0.5"/>
    <row r="586" s="569" customFormat="1" ht="18.600000000000001" customHeight="1" x14ac:dyDescent="0.5"/>
    <row r="587" s="569" customFormat="1" ht="18.600000000000001" customHeight="1" x14ac:dyDescent="0.5"/>
    <row r="588" s="569" customFormat="1" ht="18.600000000000001" customHeight="1" x14ac:dyDescent="0.5"/>
    <row r="589" s="569" customFormat="1" ht="18.600000000000001" customHeight="1" x14ac:dyDescent="0.5"/>
    <row r="590" s="569" customFormat="1" ht="18.600000000000001" customHeight="1" x14ac:dyDescent="0.5"/>
    <row r="591" s="569" customFormat="1" ht="18.600000000000001" customHeight="1" x14ac:dyDescent="0.5"/>
    <row r="592" s="569" customFormat="1" ht="18.600000000000001" customHeight="1" x14ac:dyDescent="0.5"/>
    <row r="593" s="569" customFormat="1" ht="18.600000000000001" customHeight="1" x14ac:dyDescent="0.5"/>
    <row r="594" s="569" customFormat="1" ht="18.600000000000001" customHeight="1" x14ac:dyDescent="0.5"/>
    <row r="595" s="569" customFormat="1" ht="18.600000000000001" customHeight="1" x14ac:dyDescent="0.5"/>
    <row r="596" s="569" customFormat="1" ht="18.600000000000001" customHeight="1" x14ac:dyDescent="0.5"/>
    <row r="597" s="569" customFormat="1" ht="18.600000000000001" customHeight="1" x14ac:dyDescent="0.5"/>
    <row r="598" s="569" customFormat="1" ht="18.600000000000001" customHeight="1" x14ac:dyDescent="0.5"/>
    <row r="599" s="569" customFormat="1" ht="18.600000000000001" customHeight="1" x14ac:dyDescent="0.5"/>
    <row r="600" s="569" customFormat="1" ht="18.600000000000001" customHeight="1" x14ac:dyDescent="0.5"/>
    <row r="601" s="569" customFormat="1" ht="18.600000000000001" customHeight="1" x14ac:dyDescent="0.5"/>
    <row r="602" s="569" customFormat="1" ht="18.600000000000001" customHeight="1" x14ac:dyDescent="0.5"/>
    <row r="603" s="569" customFormat="1" ht="18.600000000000001" customHeight="1" x14ac:dyDescent="0.5"/>
    <row r="604" s="569" customFormat="1" ht="18.600000000000001" customHeight="1" x14ac:dyDescent="0.5"/>
    <row r="605" s="569" customFormat="1" ht="18.600000000000001" customHeight="1" x14ac:dyDescent="0.5"/>
    <row r="606" s="569" customFormat="1" ht="18.600000000000001" customHeight="1" x14ac:dyDescent="0.5"/>
    <row r="607" s="569" customFormat="1" ht="18.600000000000001" customHeight="1" x14ac:dyDescent="0.5"/>
    <row r="608" s="569" customFormat="1" ht="18.600000000000001" customHeight="1" x14ac:dyDescent="0.5"/>
    <row r="609" s="569" customFormat="1" ht="18.600000000000001" customHeight="1" x14ac:dyDescent="0.5"/>
    <row r="610" s="569" customFormat="1" ht="18.600000000000001" customHeight="1" x14ac:dyDescent="0.5"/>
    <row r="611" s="569" customFormat="1" ht="18.600000000000001" customHeight="1" x14ac:dyDescent="0.5"/>
    <row r="612" s="569" customFormat="1" ht="18.600000000000001" customHeight="1" x14ac:dyDescent="0.5"/>
    <row r="613" s="569" customFormat="1" ht="18.600000000000001" customHeight="1" x14ac:dyDescent="0.5"/>
    <row r="614" s="569" customFormat="1" ht="18.600000000000001" customHeight="1" x14ac:dyDescent="0.5"/>
    <row r="615" s="569" customFormat="1" ht="18.600000000000001" customHeight="1" x14ac:dyDescent="0.5"/>
    <row r="616" s="569" customFormat="1" ht="18.600000000000001" customHeight="1" x14ac:dyDescent="0.5"/>
    <row r="617" s="569" customFormat="1" ht="18.600000000000001" customHeight="1" x14ac:dyDescent="0.5"/>
    <row r="618" s="569" customFormat="1" ht="18.600000000000001" customHeight="1" x14ac:dyDescent="0.5"/>
    <row r="619" s="569" customFormat="1" ht="18.600000000000001" customHeight="1" x14ac:dyDescent="0.5"/>
    <row r="620" s="569" customFormat="1" ht="18.600000000000001" customHeight="1" x14ac:dyDescent="0.5"/>
    <row r="621" s="569" customFormat="1" ht="18.600000000000001" customHeight="1" x14ac:dyDescent="0.5"/>
    <row r="622" s="569" customFormat="1" ht="18.600000000000001" customHeight="1" x14ac:dyDescent="0.5"/>
    <row r="623" s="569" customFormat="1" ht="18.600000000000001" customHeight="1" x14ac:dyDescent="0.5"/>
    <row r="624" s="569" customFormat="1" ht="18.600000000000001" customHeight="1" x14ac:dyDescent="0.5"/>
    <row r="625" s="569" customFormat="1" ht="18.600000000000001" customHeight="1" x14ac:dyDescent="0.5"/>
    <row r="626" s="569" customFormat="1" ht="18.600000000000001" customHeight="1" x14ac:dyDescent="0.5"/>
    <row r="627" s="569" customFormat="1" ht="18.600000000000001" customHeight="1" x14ac:dyDescent="0.5"/>
    <row r="628" s="569" customFormat="1" ht="18.600000000000001" customHeight="1" x14ac:dyDescent="0.5"/>
    <row r="629" s="569" customFormat="1" ht="18.600000000000001" customHeight="1" x14ac:dyDescent="0.5"/>
    <row r="630" s="569" customFormat="1" ht="18.600000000000001" customHeight="1" x14ac:dyDescent="0.5"/>
    <row r="631" s="569" customFormat="1" ht="18.600000000000001" customHeight="1" x14ac:dyDescent="0.5"/>
    <row r="632" s="569" customFormat="1" ht="18.600000000000001" customHeight="1" x14ac:dyDescent="0.5"/>
    <row r="633" s="569" customFormat="1" ht="18.600000000000001" customHeight="1" x14ac:dyDescent="0.5"/>
    <row r="634" s="569" customFormat="1" ht="18.600000000000001" customHeight="1" x14ac:dyDescent="0.5"/>
    <row r="635" s="569" customFormat="1" ht="18.600000000000001" customHeight="1" x14ac:dyDescent="0.5"/>
    <row r="636" s="569" customFormat="1" ht="18.600000000000001" customHeight="1" x14ac:dyDescent="0.5"/>
    <row r="637" s="569" customFormat="1" ht="18.600000000000001" customHeight="1" x14ac:dyDescent="0.5"/>
    <row r="638" s="569" customFormat="1" ht="18.600000000000001" customHeight="1" x14ac:dyDescent="0.5"/>
    <row r="639" s="569" customFormat="1" ht="18.600000000000001" customHeight="1" x14ac:dyDescent="0.5"/>
    <row r="640" s="569" customFormat="1" ht="18.600000000000001" customHeight="1" x14ac:dyDescent="0.5"/>
    <row r="641" s="569" customFormat="1" ht="18.600000000000001" customHeight="1" x14ac:dyDescent="0.5"/>
    <row r="642" s="569" customFormat="1" ht="18.600000000000001" customHeight="1" x14ac:dyDescent="0.5"/>
    <row r="643" s="569" customFormat="1" ht="18.600000000000001" customHeight="1" x14ac:dyDescent="0.5"/>
    <row r="644" s="569" customFormat="1" ht="18.600000000000001" customHeight="1" x14ac:dyDescent="0.5"/>
    <row r="645" s="569" customFormat="1" ht="18.600000000000001" customHeight="1" x14ac:dyDescent="0.5"/>
    <row r="646" s="569" customFormat="1" ht="18.600000000000001" customHeight="1" x14ac:dyDescent="0.5"/>
    <row r="647" s="569" customFormat="1" ht="18.600000000000001" customHeight="1" x14ac:dyDescent="0.5"/>
    <row r="648" s="569" customFormat="1" ht="18.600000000000001" customHeight="1" x14ac:dyDescent="0.5"/>
    <row r="649" s="569" customFormat="1" ht="18.600000000000001" customHeight="1" x14ac:dyDescent="0.5"/>
    <row r="650" s="569" customFormat="1" ht="18.600000000000001" customHeight="1" x14ac:dyDescent="0.5"/>
    <row r="651" s="569" customFormat="1" ht="18.600000000000001" customHeight="1" x14ac:dyDescent="0.5"/>
    <row r="652" s="569" customFormat="1" ht="18.600000000000001" customHeight="1" x14ac:dyDescent="0.5"/>
    <row r="653" s="569" customFormat="1" ht="18.600000000000001" customHeight="1" x14ac:dyDescent="0.5"/>
    <row r="654" s="569" customFormat="1" ht="18.600000000000001" customHeight="1" x14ac:dyDescent="0.5"/>
    <row r="655" s="569" customFormat="1" ht="18.600000000000001" customHeight="1" x14ac:dyDescent="0.5"/>
    <row r="656" s="569" customFormat="1" ht="18.600000000000001" customHeight="1" x14ac:dyDescent="0.5"/>
    <row r="657" s="569" customFormat="1" ht="18.600000000000001" customHeight="1" x14ac:dyDescent="0.5"/>
    <row r="658" s="569" customFormat="1" ht="18.600000000000001" customHeight="1" x14ac:dyDescent="0.5"/>
    <row r="659" s="569" customFormat="1" ht="18.600000000000001" customHeight="1" x14ac:dyDescent="0.5"/>
    <row r="660" s="569" customFormat="1" ht="18.600000000000001" customHeight="1" x14ac:dyDescent="0.5"/>
    <row r="661" s="569" customFormat="1" ht="18.600000000000001" customHeight="1" x14ac:dyDescent="0.5"/>
    <row r="662" s="569" customFormat="1" ht="18.600000000000001" customHeight="1" x14ac:dyDescent="0.5"/>
    <row r="663" s="569" customFormat="1" ht="18.600000000000001" customHeight="1" x14ac:dyDescent="0.5"/>
    <row r="664" s="569" customFormat="1" ht="18.600000000000001" customHeight="1" x14ac:dyDescent="0.5"/>
    <row r="665" s="569" customFormat="1" ht="18.600000000000001" customHeight="1" x14ac:dyDescent="0.5"/>
    <row r="666" s="569" customFormat="1" ht="18.600000000000001" customHeight="1" x14ac:dyDescent="0.5"/>
    <row r="667" s="569" customFormat="1" ht="18.600000000000001" customHeight="1" x14ac:dyDescent="0.5"/>
    <row r="668" s="569" customFormat="1" ht="18.600000000000001" customHeight="1" x14ac:dyDescent="0.5"/>
    <row r="669" s="569" customFormat="1" ht="18.600000000000001" customHeight="1" x14ac:dyDescent="0.5"/>
    <row r="670" s="569" customFormat="1" ht="18.600000000000001" customHeight="1" x14ac:dyDescent="0.5"/>
    <row r="671" s="569" customFormat="1" ht="18.600000000000001" customHeight="1" x14ac:dyDescent="0.5"/>
    <row r="672" s="569" customFormat="1" ht="18.600000000000001" customHeight="1" x14ac:dyDescent="0.5"/>
    <row r="673" s="569" customFormat="1" ht="18.600000000000001" customHeight="1" x14ac:dyDescent="0.5"/>
    <row r="674" s="569" customFormat="1" ht="18.600000000000001" customHeight="1" x14ac:dyDescent="0.5"/>
    <row r="675" s="569" customFormat="1" ht="18.600000000000001" customHeight="1" x14ac:dyDescent="0.5"/>
    <row r="676" s="569" customFormat="1" ht="18.600000000000001" customHeight="1" x14ac:dyDescent="0.5"/>
    <row r="677" s="569" customFormat="1" ht="18.600000000000001" customHeight="1" x14ac:dyDescent="0.5"/>
    <row r="678" s="569" customFormat="1" ht="18.600000000000001" customHeight="1" x14ac:dyDescent="0.5"/>
    <row r="679" s="569" customFormat="1" ht="18.600000000000001" customHeight="1" x14ac:dyDescent="0.5"/>
    <row r="680" s="569" customFormat="1" ht="18.600000000000001" customHeight="1" x14ac:dyDescent="0.5"/>
    <row r="681" s="569" customFormat="1" ht="18.600000000000001" customHeight="1" x14ac:dyDescent="0.5"/>
    <row r="682" s="569" customFormat="1" ht="18.600000000000001" customHeight="1" x14ac:dyDescent="0.5"/>
    <row r="683" s="569" customFormat="1" ht="18.600000000000001" customHeight="1" x14ac:dyDescent="0.5"/>
    <row r="684" s="569" customFormat="1" ht="18.600000000000001" customHeight="1" x14ac:dyDescent="0.5"/>
    <row r="685" s="569" customFormat="1" ht="18.600000000000001" customHeight="1" x14ac:dyDescent="0.5"/>
    <row r="686" s="569" customFormat="1" ht="18.600000000000001" customHeight="1" x14ac:dyDescent="0.5"/>
    <row r="687" s="569" customFormat="1" ht="18.600000000000001" customHeight="1" x14ac:dyDescent="0.5"/>
    <row r="688" s="569" customFormat="1" ht="18.600000000000001" customHeight="1" x14ac:dyDescent="0.5"/>
    <row r="689" s="569" customFormat="1" ht="18.600000000000001" customHeight="1" x14ac:dyDescent="0.5"/>
    <row r="690" s="569" customFormat="1" ht="18.600000000000001" customHeight="1" x14ac:dyDescent="0.5"/>
    <row r="691" s="569" customFormat="1" ht="18.600000000000001" customHeight="1" x14ac:dyDescent="0.5"/>
    <row r="692" s="569" customFormat="1" ht="18.600000000000001" customHeight="1" x14ac:dyDescent="0.5"/>
    <row r="693" s="569" customFormat="1" ht="18.600000000000001" customHeight="1" x14ac:dyDescent="0.5"/>
    <row r="694" s="569" customFormat="1" ht="18.600000000000001" customHeight="1" x14ac:dyDescent="0.5"/>
    <row r="695" s="569" customFormat="1" ht="18.600000000000001" customHeight="1" x14ac:dyDescent="0.5"/>
    <row r="696" s="569" customFormat="1" ht="18.600000000000001" customHeight="1" x14ac:dyDescent="0.5"/>
    <row r="697" s="569" customFormat="1" ht="18.600000000000001" customHeight="1" x14ac:dyDescent="0.5"/>
    <row r="698" s="569" customFormat="1" ht="18.600000000000001" customHeight="1" x14ac:dyDescent="0.5"/>
    <row r="699" s="569" customFormat="1" ht="18.600000000000001" customHeight="1" x14ac:dyDescent="0.5"/>
    <row r="700" s="569" customFormat="1" ht="18.600000000000001" customHeight="1" x14ac:dyDescent="0.5"/>
    <row r="701" s="569" customFormat="1" ht="18.600000000000001" customHeight="1" x14ac:dyDescent="0.5"/>
    <row r="702" s="569" customFormat="1" ht="18.600000000000001" customHeight="1" x14ac:dyDescent="0.5"/>
    <row r="703" s="569" customFormat="1" ht="18.600000000000001" customHeight="1" x14ac:dyDescent="0.5"/>
    <row r="704" s="569" customFormat="1" ht="18.600000000000001" customHeight="1" x14ac:dyDescent="0.5"/>
    <row r="705" s="569" customFormat="1" ht="18.600000000000001" customHeight="1" x14ac:dyDescent="0.5"/>
    <row r="706" s="569" customFormat="1" ht="18.600000000000001" customHeight="1" x14ac:dyDescent="0.5"/>
    <row r="707" s="569" customFormat="1" ht="18.600000000000001" customHeight="1" x14ac:dyDescent="0.5"/>
    <row r="708" s="569" customFormat="1" ht="18.600000000000001" customHeight="1" x14ac:dyDescent="0.5"/>
    <row r="709" s="569" customFormat="1" ht="18.600000000000001" customHeight="1" x14ac:dyDescent="0.5"/>
    <row r="710" s="569" customFormat="1" ht="18.600000000000001" customHeight="1" x14ac:dyDescent="0.5"/>
    <row r="711" s="569" customFormat="1" ht="18.600000000000001" customHeight="1" x14ac:dyDescent="0.5"/>
    <row r="712" s="569" customFormat="1" ht="18.600000000000001" customHeight="1" x14ac:dyDescent="0.5"/>
    <row r="713" s="569" customFormat="1" ht="18.600000000000001" customHeight="1" x14ac:dyDescent="0.5"/>
    <row r="714" s="569" customFormat="1" ht="18.600000000000001" customHeight="1" x14ac:dyDescent="0.5"/>
    <row r="715" s="569" customFormat="1" ht="18.600000000000001" customHeight="1" x14ac:dyDescent="0.5"/>
    <row r="716" s="569" customFormat="1" ht="18.600000000000001" customHeight="1" x14ac:dyDescent="0.5"/>
    <row r="717" s="569" customFormat="1" ht="18.600000000000001" customHeight="1" x14ac:dyDescent="0.5"/>
    <row r="718" s="569" customFormat="1" ht="18.600000000000001" customHeight="1" x14ac:dyDescent="0.5"/>
    <row r="719" s="569" customFormat="1" ht="18.600000000000001" customHeight="1" x14ac:dyDescent="0.5"/>
    <row r="720" s="569" customFormat="1" ht="18.600000000000001" customHeight="1" x14ac:dyDescent="0.5"/>
    <row r="721" s="569" customFormat="1" ht="18.600000000000001" customHeight="1" x14ac:dyDescent="0.5"/>
    <row r="722" s="569" customFormat="1" ht="18.600000000000001" customHeight="1" x14ac:dyDescent="0.5"/>
    <row r="723" s="569" customFormat="1" ht="18.600000000000001" customHeight="1" x14ac:dyDescent="0.5"/>
    <row r="724" s="569" customFormat="1" ht="18.600000000000001" customHeight="1" x14ac:dyDescent="0.5"/>
    <row r="725" s="569" customFormat="1" ht="18.600000000000001" customHeight="1" x14ac:dyDescent="0.5"/>
    <row r="726" s="569" customFormat="1" ht="18.600000000000001" customHeight="1" x14ac:dyDescent="0.5"/>
    <row r="727" s="569" customFormat="1" ht="18.600000000000001" customHeight="1" x14ac:dyDescent="0.5"/>
    <row r="728" s="569" customFormat="1" ht="18.600000000000001" customHeight="1" x14ac:dyDescent="0.5"/>
    <row r="729" s="569" customFormat="1" ht="18.600000000000001" customHeight="1" x14ac:dyDescent="0.5"/>
    <row r="730" s="569" customFormat="1" ht="18.600000000000001" customHeight="1" x14ac:dyDescent="0.5"/>
    <row r="731" s="569" customFormat="1" ht="18.600000000000001" customHeight="1" x14ac:dyDescent="0.5"/>
    <row r="732" s="569" customFormat="1" ht="18.600000000000001" customHeight="1" x14ac:dyDescent="0.5"/>
    <row r="733" s="569" customFormat="1" ht="18.600000000000001" customHeight="1" x14ac:dyDescent="0.5"/>
    <row r="734" s="569" customFormat="1" ht="18.600000000000001" customHeight="1" x14ac:dyDescent="0.5"/>
    <row r="735" s="569" customFormat="1" ht="18.600000000000001" customHeight="1" x14ac:dyDescent="0.5"/>
    <row r="736" s="569" customFormat="1" ht="18.600000000000001" customHeight="1" x14ac:dyDescent="0.5"/>
    <row r="737" s="569" customFormat="1" ht="18.600000000000001" customHeight="1" x14ac:dyDescent="0.5"/>
    <row r="738" s="569" customFormat="1" ht="18.600000000000001" customHeight="1" x14ac:dyDescent="0.5"/>
    <row r="739" s="569" customFormat="1" ht="18.600000000000001" customHeight="1" x14ac:dyDescent="0.5"/>
    <row r="740" s="569" customFormat="1" ht="18.600000000000001" customHeight="1" x14ac:dyDescent="0.5"/>
    <row r="741" s="569" customFormat="1" ht="18.600000000000001" customHeight="1" x14ac:dyDescent="0.5"/>
    <row r="742" s="569" customFormat="1" ht="18.600000000000001" customHeight="1" x14ac:dyDescent="0.5"/>
    <row r="743" s="569" customFormat="1" ht="18.600000000000001" customHeight="1" x14ac:dyDescent="0.5"/>
    <row r="744" s="569" customFormat="1" ht="18.600000000000001" customHeight="1" x14ac:dyDescent="0.5"/>
    <row r="745" s="569" customFormat="1" ht="18.600000000000001" customHeight="1" x14ac:dyDescent="0.5"/>
    <row r="746" s="569" customFormat="1" ht="18.600000000000001" customHeight="1" x14ac:dyDescent="0.5"/>
    <row r="747" s="569" customFormat="1" ht="18.600000000000001" customHeight="1" x14ac:dyDescent="0.5"/>
    <row r="748" s="569" customFormat="1" ht="18.600000000000001" customHeight="1" x14ac:dyDescent="0.5"/>
    <row r="749" s="569" customFormat="1" ht="18.600000000000001" customHeight="1" x14ac:dyDescent="0.5"/>
    <row r="750" s="569" customFormat="1" ht="18.600000000000001" customHeight="1" x14ac:dyDescent="0.5"/>
    <row r="751" s="569" customFormat="1" ht="18.600000000000001" customHeight="1" x14ac:dyDescent="0.5"/>
    <row r="752" s="569" customFormat="1" ht="18.600000000000001" customHeight="1" x14ac:dyDescent="0.5"/>
    <row r="753" s="569" customFormat="1" ht="18.600000000000001" customHeight="1" x14ac:dyDescent="0.5"/>
    <row r="754" s="569" customFormat="1" ht="18.600000000000001" customHeight="1" x14ac:dyDescent="0.5"/>
    <row r="755" s="569" customFormat="1" ht="18.600000000000001" customHeight="1" x14ac:dyDescent="0.5"/>
    <row r="756" s="569" customFormat="1" ht="18.600000000000001" customHeight="1" x14ac:dyDescent="0.5"/>
    <row r="757" s="569" customFormat="1" ht="18.600000000000001" customHeight="1" x14ac:dyDescent="0.5"/>
    <row r="758" s="569" customFormat="1" ht="18.600000000000001" customHeight="1" x14ac:dyDescent="0.5"/>
    <row r="759" s="569" customFormat="1" ht="18.600000000000001" customHeight="1" x14ac:dyDescent="0.5"/>
    <row r="760" s="569" customFormat="1" ht="18.600000000000001" customHeight="1" x14ac:dyDescent="0.5"/>
    <row r="761" s="569" customFormat="1" ht="18.600000000000001" customHeight="1" x14ac:dyDescent="0.5"/>
    <row r="762" s="569" customFormat="1" ht="18.600000000000001" customHeight="1" x14ac:dyDescent="0.5"/>
    <row r="763" s="569" customFormat="1" ht="18.600000000000001" customHeight="1" x14ac:dyDescent="0.5"/>
    <row r="764" s="569" customFormat="1" ht="18.600000000000001" customHeight="1" x14ac:dyDescent="0.5"/>
    <row r="765" s="569" customFormat="1" ht="18.600000000000001" customHeight="1" x14ac:dyDescent="0.5"/>
    <row r="766" s="569" customFormat="1" ht="18.600000000000001" customHeight="1" x14ac:dyDescent="0.5"/>
    <row r="767" s="569" customFormat="1" ht="18.600000000000001" customHeight="1" x14ac:dyDescent="0.5"/>
    <row r="768" s="569" customFormat="1" ht="18.600000000000001" customHeight="1" x14ac:dyDescent="0.5"/>
    <row r="769" s="569" customFormat="1" ht="18.600000000000001" customHeight="1" x14ac:dyDescent="0.5"/>
    <row r="770" s="569" customFormat="1" ht="18.600000000000001" customHeight="1" x14ac:dyDescent="0.5"/>
    <row r="771" s="569" customFormat="1" ht="18.600000000000001" customHeight="1" x14ac:dyDescent="0.5"/>
    <row r="772" s="569" customFormat="1" ht="18.600000000000001" customHeight="1" x14ac:dyDescent="0.5"/>
    <row r="773" s="569" customFormat="1" ht="18.600000000000001" customHeight="1" x14ac:dyDescent="0.5"/>
    <row r="774" s="569" customFormat="1" ht="18.600000000000001" customHeight="1" x14ac:dyDescent="0.5"/>
    <row r="775" s="569" customFormat="1" ht="18.600000000000001" customHeight="1" x14ac:dyDescent="0.5"/>
    <row r="776" s="569" customFormat="1" ht="18.600000000000001" customHeight="1" x14ac:dyDescent="0.5"/>
    <row r="777" s="569" customFormat="1" ht="18.600000000000001" customHeight="1" x14ac:dyDescent="0.5"/>
    <row r="778" s="569" customFormat="1" ht="18.600000000000001" customHeight="1" x14ac:dyDescent="0.5"/>
    <row r="779" s="569" customFormat="1" ht="18.600000000000001" customHeight="1" x14ac:dyDescent="0.5"/>
    <row r="780" s="569" customFormat="1" ht="18.600000000000001" customHeight="1" x14ac:dyDescent="0.5"/>
    <row r="781" s="569" customFormat="1" ht="18.600000000000001" customHeight="1" x14ac:dyDescent="0.5"/>
    <row r="782" s="569" customFormat="1" ht="18.600000000000001" customHeight="1" x14ac:dyDescent="0.5"/>
    <row r="783" s="569" customFormat="1" ht="18.600000000000001" customHeight="1" x14ac:dyDescent="0.5"/>
    <row r="784" s="569" customFormat="1" ht="18.600000000000001" customHeight="1" x14ac:dyDescent="0.5"/>
    <row r="785" s="569" customFormat="1" ht="18.600000000000001" customHeight="1" x14ac:dyDescent="0.5"/>
    <row r="786" s="569" customFormat="1" ht="18.600000000000001" customHeight="1" x14ac:dyDescent="0.5"/>
    <row r="787" s="569" customFormat="1" ht="18.600000000000001" customHeight="1" x14ac:dyDescent="0.5"/>
    <row r="788" s="569" customFormat="1" ht="18.600000000000001" customHeight="1" x14ac:dyDescent="0.5"/>
    <row r="789" s="569" customFormat="1" ht="18.600000000000001" customHeight="1" x14ac:dyDescent="0.5"/>
    <row r="790" s="569" customFormat="1" ht="18.600000000000001" customHeight="1" x14ac:dyDescent="0.5"/>
    <row r="791" s="569" customFormat="1" ht="18.600000000000001" customHeight="1" x14ac:dyDescent="0.5"/>
    <row r="792" s="569" customFormat="1" ht="18.600000000000001" customHeight="1" x14ac:dyDescent="0.5"/>
    <row r="793" s="569" customFormat="1" ht="18.600000000000001" customHeight="1" x14ac:dyDescent="0.5"/>
    <row r="794" s="569" customFormat="1" ht="18.600000000000001" customHeight="1" x14ac:dyDescent="0.5"/>
    <row r="795" s="569" customFormat="1" ht="18.600000000000001" customHeight="1" x14ac:dyDescent="0.5"/>
    <row r="796" s="569" customFormat="1" ht="18.600000000000001" customHeight="1" x14ac:dyDescent="0.5"/>
    <row r="797" s="569" customFormat="1" ht="18.600000000000001" customHeight="1" x14ac:dyDescent="0.5"/>
    <row r="798" s="569" customFormat="1" ht="18.600000000000001" customHeight="1" x14ac:dyDescent="0.5"/>
    <row r="799" s="569" customFormat="1" ht="18.600000000000001" customHeight="1" x14ac:dyDescent="0.5"/>
    <row r="800" s="569" customFormat="1" ht="18.600000000000001" customHeight="1" x14ac:dyDescent="0.5"/>
    <row r="801" s="569" customFormat="1" ht="18.600000000000001" customHeight="1" x14ac:dyDescent="0.5"/>
    <row r="802" s="569" customFormat="1" ht="18.600000000000001" customHeight="1" x14ac:dyDescent="0.5"/>
    <row r="803" s="569" customFormat="1" ht="18.600000000000001" customHeight="1" x14ac:dyDescent="0.5"/>
    <row r="804" s="569" customFormat="1" ht="18.600000000000001" customHeight="1" x14ac:dyDescent="0.5"/>
    <row r="805" s="569" customFormat="1" ht="18.600000000000001" customHeight="1" x14ac:dyDescent="0.5"/>
    <row r="806" s="569" customFormat="1" ht="18.600000000000001" customHeight="1" x14ac:dyDescent="0.5"/>
    <row r="807" s="569" customFormat="1" ht="18.600000000000001" customHeight="1" x14ac:dyDescent="0.5"/>
    <row r="808" s="569" customFormat="1" ht="18.600000000000001" customHeight="1" x14ac:dyDescent="0.5"/>
    <row r="809" s="569" customFormat="1" ht="18.600000000000001" customHeight="1" x14ac:dyDescent="0.5"/>
    <row r="810" s="569" customFormat="1" ht="18.600000000000001" customHeight="1" x14ac:dyDescent="0.5"/>
    <row r="811" s="569" customFormat="1" ht="18.600000000000001" customHeight="1" x14ac:dyDescent="0.5"/>
    <row r="812" s="569" customFormat="1" ht="18.600000000000001" customHeight="1" x14ac:dyDescent="0.5"/>
    <row r="813" s="569" customFormat="1" ht="18.600000000000001" customHeight="1" x14ac:dyDescent="0.5"/>
    <row r="814" s="569" customFormat="1" ht="18.600000000000001" customHeight="1" x14ac:dyDescent="0.5"/>
    <row r="815" s="569" customFormat="1" ht="18.600000000000001" customHeight="1" x14ac:dyDescent="0.5"/>
    <row r="816" s="569" customFormat="1" ht="18.600000000000001" customHeight="1" x14ac:dyDescent="0.5"/>
    <row r="817" s="569" customFormat="1" ht="18.600000000000001" customHeight="1" x14ac:dyDescent="0.5"/>
    <row r="818" s="569" customFormat="1" ht="18.600000000000001" customHeight="1" x14ac:dyDescent="0.5"/>
    <row r="819" s="569" customFormat="1" ht="18.600000000000001" customHeight="1" x14ac:dyDescent="0.5"/>
    <row r="820" s="569" customFormat="1" ht="18.600000000000001" customHeight="1" x14ac:dyDescent="0.5"/>
    <row r="821" s="569" customFormat="1" ht="18.600000000000001" customHeight="1" x14ac:dyDescent="0.5"/>
    <row r="822" s="569" customFormat="1" ht="18.600000000000001" customHeight="1" x14ac:dyDescent="0.5"/>
    <row r="823" s="569" customFormat="1" ht="18.600000000000001" customHeight="1" x14ac:dyDescent="0.5"/>
    <row r="824" s="569" customFormat="1" ht="18.600000000000001" customHeight="1" x14ac:dyDescent="0.5"/>
    <row r="825" s="569" customFormat="1" ht="18.600000000000001" customHeight="1" x14ac:dyDescent="0.5"/>
    <row r="826" s="569" customFormat="1" ht="18.600000000000001" customHeight="1" x14ac:dyDescent="0.5"/>
    <row r="827" s="569" customFormat="1" ht="18.600000000000001" customHeight="1" x14ac:dyDescent="0.5"/>
    <row r="828" s="569" customFormat="1" ht="18.600000000000001" customHeight="1" x14ac:dyDescent="0.5"/>
    <row r="829" s="569" customFormat="1" ht="18.600000000000001" customHeight="1" x14ac:dyDescent="0.5"/>
    <row r="830" s="569" customFormat="1" ht="18.600000000000001" customHeight="1" x14ac:dyDescent="0.5"/>
    <row r="831" s="569" customFormat="1" ht="18.600000000000001" customHeight="1" x14ac:dyDescent="0.5"/>
    <row r="832" s="569" customFormat="1" ht="18.600000000000001" customHeight="1" x14ac:dyDescent="0.5"/>
    <row r="833" s="569" customFormat="1" ht="18.600000000000001" customHeight="1" x14ac:dyDescent="0.5"/>
    <row r="834" s="569" customFormat="1" ht="18.600000000000001" customHeight="1" x14ac:dyDescent="0.5"/>
    <row r="835" s="569" customFormat="1" ht="18.600000000000001" customHeight="1" x14ac:dyDescent="0.5"/>
    <row r="836" s="569" customFormat="1" ht="18.600000000000001" customHeight="1" x14ac:dyDescent="0.5"/>
    <row r="837" s="569" customFormat="1" ht="18.600000000000001" customHeight="1" x14ac:dyDescent="0.5"/>
    <row r="838" s="569" customFormat="1" ht="18.600000000000001" customHeight="1" x14ac:dyDescent="0.5"/>
    <row r="839" s="569" customFormat="1" ht="18.600000000000001" customHeight="1" x14ac:dyDescent="0.5"/>
    <row r="840" s="569" customFormat="1" ht="18.600000000000001" customHeight="1" x14ac:dyDescent="0.5"/>
    <row r="841" s="569" customFormat="1" ht="18.600000000000001" customHeight="1" x14ac:dyDescent="0.5"/>
    <row r="842" s="569" customFormat="1" ht="18.600000000000001" customHeight="1" x14ac:dyDescent="0.5"/>
    <row r="843" s="569" customFormat="1" ht="18.600000000000001" customHeight="1" x14ac:dyDescent="0.5"/>
    <row r="844" s="569" customFormat="1" ht="18.600000000000001" customHeight="1" x14ac:dyDescent="0.5"/>
    <row r="845" s="569" customFormat="1" ht="18.600000000000001" customHeight="1" x14ac:dyDescent="0.5"/>
    <row r="846" s="569" customFormat="1" ht="18.600000000000001" customHeight="1" x14ac:dyDescent="0.5"/>
    <row r="847" s="569" customFormat="1" ht="18.600000000000001" customHeight="1" x14ac:dyDescent="0.5"/>
    <row r="848" s="569" customFormat="1" ht="18.600000000000001" customHeight="1" x14ac:dyDescent="0.5"/>
    <row r="849" s="569" customFormat="1" ht="18.600000000000001" customHeight="1" x14ac:dyDescent="0.5"/>
    <row r="850" s="569" customFormat="1" ht="18.600000000000001" customHeight="1" x14ac:dyDescent="0.5"/>
    <row r="851" s="569" customFormat="1" ht="18.600000000000001" customHeight="1" x14ac:dyDescent="0.5"/>
    <row r="852" s="569" customFormat="1" ht="18.600000000000001" customHeight="1" x14ac:dyDescent="0.5"/>
    <row r="853" s="569" customFormat="1" ht="18.600000000000001" customHeight="1" x14ac:dyDescent="0.5"/>
    <row r="854" s="569" customFormat="1" ht="18.600000000000001" customHeight="1" x14ac:dyDescent="0.5"/>
    <row r="855" s="569" customFormat="1" ht="18.600000000000001" customHeight="1" x14ac:dyDescent="0.5"/>
    <row r="856" s="569" customFormat="1" ht="18.600000000000001" customHeight="1" x14ac:dyDescent="0.5"/>
    <row r="857" s="569" customFormat="1" ht="18.600000000000001" customHeight="1" x14ac:dyDescent="0.5"/>
    <row r="858" s="569" customFormat="1" ht="18.600000000000001" customHeight="1" x14ac:dyDescent="0.5"/>
    <row r="859" s="569" customFormat="1" ht="18.600000000000001" customHeight="1" x14ac:dyDescent="0.5"/>
    <row r="860" s="569" customFormat="1" ht="18.600000000000001" customHeight="1" x14ac:dyDescent="0.5"/>
    <row r="861" s="569" customFormat="1" ht="18.600000000000001" customHeight="1" x14ac:dyDescent="0.5"/>
    <row r="862" s="569" customFormat="1" ht="18.600000000000001" customHeight="1" x14ac:dyDescent="0.5"/>
    <row r="863" s="569" customFormat="1" ht="18.600000000000001" customHeight="1" x14ac:dyDescent="0.5"/>
    <row r="864" s="569" customFormat="1" ht="18.600000000000001" customHeight="1" x14ac:dyDescent="0.5"/>
    <row r="865" s="569" customFormat="1" ht="18.600000000000001" customHeight="1" x14ac:dyDescent="0.5"/>
    <row r="866" s="569" customFormat="1" ht="18.600000000000001" customHeight="1" x14ac:dyDescent="0.5"/>
    <row r="867" s="569" customFormat="1" ht="18.600000000000001" customHeight="1" x14ac:dyDescent="0.5"/>
    <row r="868" s="569" customFormat="1" ht="18.600000000000001" customHeight="1" x14ac:dyDescent="0.5"/>
    <row r="869" s="569" customFormat="1" ht="18.600000000000001" customHeight="1" x14ac:dyDescent="0.5"/>
    <row r="870" s="569" customFormat="1" ht="18.600000000000001" customHeight="1" x14ac:dyDescent="0.5"/>
  </sheetData>
  <mergeCells count="30">
    <mergeCell ref="B314:D314"/>
    <mergeCell ref="B188:D188"/>
    <mergeCell ref="B195:D195"/>
    <mergeCell ref="B209:D209"/>
    <mergeCell ref="B234:D234"/>
    <mergeCell ref="B235:D235"/>
    <mergeCell ref="B250:D250"/>
    <mergeCell ref="B258:D258"/>
    <mergeCell ref="B272:D272"/>
    <mergeCell ref="B284:D284"/>
    <mergeCell ref="B298:D298"/>
    <mergeCell ref="B310:D310"/>
    <mergeCell ref="I5:J5"/>
    <mergeCell ref="L5:L6"/>
    <mergeCell ref="B32:D32"/>
    <mergeCell ref="B39:D39"/>
    <mergeCell ref="B58:D58"/>
    <mergeCell ref="F5:F6"/>
    <mergeCell ref="G5:H5"/>
    <mergeCell ref="B84:D84"/>
    <mergeCell ref="A3:C3"/>
    <mergeCell ref="A5:A6"/>
    <mergeCell ref="B5:D6"/>
    <mergeCell ref="E5:E6"/>
    <mergeCell ref="A1:C1"/>
    <mergeCell ref="D1:G1"/>
    <mergeCell ref="J1:K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0" firstPageNumber="38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706"/>
  <sheetViews>
    <sheetView view="pageBreakPreview" zoomScaleNormal="100" zoomScaleSheetLayoutView="100" workbookViewId="0">
      <selection activeCell="D3" sqref="D3"/>
    </sheetView>
  </sheetViews>
  <sheetFormatPr defaultColWidth="10.42578125" defaultRowHeight="18.600000000000001" customHeight="1" x14ac:dyDescent="0.5"/>
  <cols>
    <col min="1" max="1" width="5.28515625" style="9" customWidth="1"/>
    <col min="2" max="2" width="5.42578125" style="791" customWidth="1"/>
    <col min="3" max="3" width="28.42578125" style="791" customWidth="1"/>
    <col min="4" max="4" width="26.140625" style="723" customWidth="1"/>
    <col min="5" max="5" width="7.7109375" style="792" customWidth="1"/>
    <col min="6" max="6" width="7.7109375" style="9" customWidth="1"/>
    <col min="7" max="7" width="11.7109375" style="792" customWidth="1"/>
    <col min="8" max="8" width="14.85546875" style="792" customWidth="1"/>
    <col min="9" max="9" width="11.140625" style="9" customWidth="1"/>
    <col min="10" max="10" width="14.85546875" style="9" customWidth="1"/>
    <col min="11" max="11" width="15.85546875" style="9" customWidth="1"/>
    <col min="12" max="12" width="10.5703125" style="9" customWidth="1"/>
    <col min="13" max="13" width="10.42578125" style="9"/>
    <col min="14" max="14" width="13" style="9" customWidth="1"/>
    <col min="15" max="15" width="10.42578125" style="9"/>
    <col min="16" max="16" width="14.42578125" style="9" customWidth="1"/>
    <col min="17" max="17" width="11.140625" style="9" bestFit="1" customWidth="1"/>
    <col min="18" max="16384" width="10.42578125" style="9"/>
  </cols>
  <sheetData>
    <row r="1" spans="1:16" s="8" customFormat="1" ht="18.600000000000001" customHeight="1" x14ac:dyDescent="0.45">
      <c r="A1" s="1154" t="s">
        <v>5</v>
      </c>
      <c r="B1" s="1154"/>
      <c r="C1" s="1154"/>
      <c r="D1" s="1155" t="s">
        <v>89</v>
      </c>
      <c r="E1" s="1155"/>
      <c r="F1" s="1155"/>
      <c r="G1" s="1155"/>
      <c r="H1" s="718"/>
      <c r="I1" s="719" t="s">
        <v>0</v>
      </c>
      <c r="J1" s="1156" t="s">
        <v>767</v>
      </c>
      <c r="K1" s="1156"/>
    </row>
    <row r="2" spans="1:16" s="8" customFormat="1" ht="18.600000000000001" customHeight="1" x14ac:dyDescent="0.45">
      <c r="A2" s="1154" t="s">
        <v>6</v>
      </c>
      <c r="B2" s="1154"/>
      <c r="C2" s="1154"/>
      <c r="D2" s="1155" t="s">
        <v>88</v>
      </c>
      <c r="E2" s="1155"/>
      <c r="F2" s="1155"/>
      <c r="G2" s="1155"/>
      <c r="H2" s="722"/>
      <c r="I2" s="719" t="s">
        <v>1</v>
      </c>
      <c r="J2" s="1078">
        <v>44285</v>
      </c>
      <c r="K2" s="1078"/>
    </row>
    <row r="3" spans="1:16" s="8" customFormat="1" ht="18.600000000000001" customHeight="1" x14ac:dyDescent="0.5">
      <c r="A3" s="1154" t="s">
        <v>7</v>
      </c>
      <c r="B3" s="1154"/>
      <c r="C3" s="1154"/>
      <c r="D3" s="83"/>
      <c r="E3" s="724"/>
      <c r="G3" s="722"/>
      <c r="H3" s="718"/>
      <c r="I3" s="718"/>
      <c r="J3" s="720"/>
      <c r="K3" s="721"/>
    </row>
    <row r="4" spans="1:16" s="8" customFormat="1" ht="18.600000000000001" customHeight="1" x14ac:dyDescent="0.5">
      <c r="B4" s="725"/>
      <c r="C4" s="725"/>
      <c r="D4" s="726"/>
      <c r="E4" s="724"/>
      <c r="G4" s="724"/>
      <c r="H4" s="724"/>
    </row>
    <row r="5" spans="1:16" ht="18.600000000000001" customHeight="1" x14ac:dyDescent="0.5">
      <c r="A5" s="1157" t="s">
        <v>8</v>
      </c>
      <c r="B5" s="1159" t="s">
        <v>9</v>
      </c>
      <c r="C5" s="1160"/>
      <c r="D5" s="1161"/>
      <c r="E5" s="1165" t="s">
        <v>10</v>
      </c>
      <c r="F5" s="1157" t="s">
        <v>11</v>
      </c>
      <c r="G5" s="1181" t="s">
        <v>12</v>
      </c>
      <c r="H5" s="1182"/>
      <c r="I5" s="1173" t="s">
        <v>13</v>
      </c>
      <c r="J5" s="1174"/>
      <c r="K5" s="961" t="s">
        <v>14</v>
      </c>
      <c r="L5" s="1157" t="s">
        <v>15</v>
      </c>
    </row>
    <row r="6" spans="1:16" ht="18.600000000000001" customHeight="1" x14ac:dyDescent="0.5">
      <c r="A6" s="1158"/>
      <c r="B6" s="1162"/>
      <c r="C6" s="1163"/>
      <c r="D6" s="1164"/>
      <c r="E6" s="1166"/>
      <c r="F6" s="1158"/>
      <c r="G6" s="727" t="s">
        <v>16</v>
      </c>
      <c r="H6" s="963" t="s">
        <v>17</v>
      </c>
      <c r="I6" s="727" t="s">
        <v>16</v>
      </c>
      <c r="J6" s="962" t="s">
        <v>17</v>
      </c>
      <c r="K6" s="962" t="s">
        <v>18</v>
      </c>
      <c r="L6" s="1158"/>
    </row>
    <row r="7" spans="1:16" ht="18.600000000000001" customHeight="1" x14ac:dyDescent="0.5">
      <c r="A7" s="13"/>
      <c r="B7" s="11" t="s">
        <v>766</v>
      </c>
      <c r="C7" s="11"/>
      <c r="D7" s="12"/>
      <c r="E7" s="728"/>
      <c r="F7" s="13"/>
      <c r="G7" s="40"/>
      <c r="H7" s="40"/>
      <c r="I7" s="729"/>
      <c r="J7" s="729"/>
      <c r="K7" s="729"/>
      <c r="L7" s="13"/>
    </row>
    <row r="8" spans="1:16" ht="18.600000000000001" customHeight="1" x14ac:dyDescent="0.5">
      <c r="A8" s="16"/>
      <c r="B8" s="730"/>
      <c r="C8" s="14"/>
      <c r="D8" s="15"/>
      <c r="E8" s="731"/>
      <c r="F8" s="16"/>
      <c r="G8" s="732"/>
      <c r="H8" s="732"/>
      <c r="I8" s="733"/>
      <c r="J8" s="733"/>
      <c r="K8" s="733"/>
      <c r="L8" s="16"/>
    </row>
    <row r="9" spans="1:16" s="740" customFormat="1" ht="18.600000000000001" customHeight="1" x14ac:dyDescent="0.45">
      <c r="A9" s="577">
        <v>1</v>
      </c>
      <c r="B9" s="583" t="str">
        <f>B33</f>
        <v>หม้อแปลงไฟฟ้า</v>
      </c>
      <c r="C9" s="734"/>
      <c r="D9" s="735"/>
      <c r="E9" s="736"/>
      <c r="F9" s="737" t="s">
        <v>9</v>
      </c>
      <c r="G9" s="732"/>
      <c r="H9" s="738">
        <f>H37</f>
        <v>0</v>
      </c>
      <c r="I9" s="738"/>
      <c r="J9" s="738">
        <f t="shared" ref="J9:K9" si="0">J37</f>
        <v>0</v>
      </c>
      <c r="K9" s="738">
        <f t="shared" si="0"/>
        <v>0</v>
      </c>
      <c r="L9" s="739"/>
    </row>
    <row r="10" spans="1:16" s="740" customFormat="1" ht="18.600000000000001" customHeight="1" x14ac:dyDescent="0.45">
      <c r="A10" s="577">
        <v>2</v>
      </c>
      <c r="B10" s="583" t="str">
        <f>+B38</f>
        <v>ดวงโคมไฟฟ้า</v>
      </c>
      <c r="C10" s="734"/>
      <c r="D10" s="735"/>
      <c r="E10" s="736"/>
      <c r="F10" s="737" t="s">
        <v>9</v>
      </c>
      <c r="G10" s="732"/>
      <c r="H10" s="738">
        <f>+H140</f>
        <v>0</v>
      </c>
      <c r="I10" s="738"/>
      <c r="J10" s="738">
        <f>+J140</f>
        <v>0</v>
      </c>
      <c r="K10" s="738">
        <f>+K140</f>
        <v>0</v>
      </c>
      <c r="L10" s="739"/>
    </row>
    <row r="11" spans="1:16" ht="18.600000000000001" customHeight="1" x14ac:dyDescent="0.45">
      <c r="A11" s="741">
        <v>3</v>
      </c>
      <c r="B11" s="742" t="str">
        <f>B141</f>
        <v>ระบบควบคุมแสงสว่างอัตโนมัติ</v>
      </c>
      <c r="C11" s="743"/>
      <c r="D11" s="15"/>
      <c r="E11" s="736"/>
      <c r="F11" s="737" t="s">
        <v>9</v>
      </c>
      <c r="G11" s="744"/>
      <c r="H11" s="744">
        <f>+H146</f>
        <v>0</v>
      </c>
      <c r="I11" s="744"/>
      <c r="J11" s="744">
        <f>+J146</f>
        <v>0</v>
      </c>
      <c r="K11" s="744">
        <f>+K146</f>
        <v>0</v>
      </c>
      <c r="L11" s="16"/>
      <c r="P11" s="745"/>
    </row>
    <row r="12" spans="1:16" ht="18.600000000000001" customHeight="1" x14ac:dyDescent="0.45">
      <c r="A12" s="746">
        <v>4</v>
      </c>
      <c r="B12" s="742" t="str">
        <f>B147</f>
        <v>ระบบโทรศัพท์ส่วนภายในอาคารและระบบเครือข่ายคอมพิวเตอร์</v>
      </c>
      <c r="C12" s="743"/>
      <c r="D12" s="15"/>
      <c r="E12" s="736"/>
      <c r="F12" s="737" t="s">
        <v>9</v>
      </c>
      <c r="G12" s="744"/>
      <c r="H12" s="744">
        <f>H150</f>
        <v>0</v>
      </c>
      <c r="I12" s="747"/>
      <c r="J12" s="744">
        <f>J150</f>
        <v>0</v>
      </c>
      <c r="K12" s="744">
        <f t="shared" ref="K12" si="1">K150</f>
        <v>0</v>
      </c>
      <c r="L12" s="16"/>
      <c r="P12" s="745"/>
    </row>
    <row r="13" spans="1:16" ht="18.600000000000001" customHeight="1" x14ac:dyDescent="0.45">
      <c r="A13" s="741"/>
      <c r="B13" s="742"/>
      <c r="C13" s="743"/>
      <c r="D13" s="15"/>
      <c r="E13" s="736"/>
      <c r="F13" s="737"/>
      <c r="G13" s="744"/>
      <c r="H13" s="744"/>
      <c r="I13" s="744"/>
      <c r="J13" s="744"/>
      <c r="K13" s="744"/>
      <c r="L13" s="16"/>
      <c r="P13" s="745"/>
    </row>
    <row r="14" spans="1:16" ht="18.600000000000001" customHeight="1" x14ac:dyDescent="0.45">
      <c r="A14" s="741"/>
      <c r="B14" s="742"/>
      <c r="C14" s="546"/>
      <c r="D14" s="15"/>
      <c r="E14" s="748"/>
      <c r="F14" s="747"/>
      <c r="G14" s="744"/>
      <c r="H14" s="744"/>
      <c r="I14" s="744"/>
      <c r="J14" s="744"/>
      <c r="K14" s="744"/>
      <c r="L14" s="16"/>
      <c r="P14" s="745"/>
    </row>
    <row r="15" spans="1:16" ht="18.600000000000001" customHeight="1" x14ac:dyDescent="0.45">
      <c r="A15" s="741"/>
      <c r="B15" s="742"/>
      <c r="C15" s="749"/>
      <c r="D15" s="750"/>
      <c r="E15" s="748"/>
      <c r="F15" s="184"/>
      <c r="G15" s="744"/>
      <c r="H15" s="744"/>
      <c r="I15" s="744"/>
      <c r="J15" s="744"/>
      <c r="K15" s="744"/>
      <c r="L15" s="201"/>
      <c r="P15" s="745"/>
    </row>
    <row r="16" spans="1:16" ht="18.600000000000001" customHeight="1" x14ac:dyDescent="0.45">
      <c r="A16" s="741"/>
      <c r="B16" s="742"/>
      <c r="C16" s="546"/>
      <c r="D16" s="750"/>
      <c r="E16" s="748"/>
      <c r="F16" s="747"/>
      <c r="G16" s="184"/>
      <c r="H16" s="744"/>
      <c r="I16" s="747"/>
      <c r="J16" s="744"/>
      <c r="K16" s="744"/>
      <c r="L16" s="16"/>
      <c r="P16" s="745"/>
    </row>
    <row r="17" spans="1:17" ht="18.600000000000001" customHeight="1" x14ac:dyDescent="0.45">
      <c r="A17" s="741"/>
      <c r="B17" s="742"/>
      <c r="C17" s="546"/>
      <c r="D17" s="750"/>
      <c r="E17" s="748"/>
      <c r="F17" s="747"/>
      <c r="G17" s="184"/>
      <c r="H17" s="744"/>
      <c r="I17" s="747"/>
      <c r="J17" s="744"/>
      <c r="K17" s="744"/>
      <c r="L17" s="16"/>
      <c r="P17" s="745"/>
    </row>
    <row r="18" spans="1:17" ht="18.600000000000001" customHeight="1" x14ac:dyDescent="0.45">
      <c r="A18" s="741"/>
      <c r="B18" s="742"/>
      <c r="C18" s="546"/>
      <c r="D18" s="750"/>
      <c r="E18" s="748"/>
      <c r="F18" s="747"/>
      <c r="G18" s="184"/>
      <c r="H18" s="744"/>
      <c r="I18" s="747"/>
      <c r="J18" s="744"/>
      <c r="K18" s="744"/>
      <c r="L18" s="16"/>
      <c r="P18" s="745"/>
    </row>
    <row r="19" spans="1:17" ht="18.600000000000001" customHeight="1" x14ac:dyDescent="0.45">
      <c r="A19" s="741"/>
      <c r="B19" s="742"/>
      <c r="C19" s="546"/>
      <c r="D19" s="750"/>
      <c r="E19" s="748"/>
      <c r="F19" s="747"/>
      <c r="G19" s="184"/>
      <c r="H19" s="744"/>
      <c r="I19" s="747"/>
      <c r="J19" s="744"/>
      <c r="K19" s="744"/>
      <c r="L19" s="16"/>
      <c r="P19" s="745"/>
    </row>
    <row r="20" spans="1:17" ht="18.600000000000001" customHeight="1" x14ac:dyDescent="0.45">
      <c r="A20" s="741"/>
      <c r="B20" s="742"/>
      <c r="C20" s="546"/>
      <c r="D20" s="750"/>
      <c r="E20" s="748"/>
      <c r="F20" s="747"/>
      <c r="G20" s="184"/>
      <c r="H20" s="744"/>
      <c r="I20" s="747"/>
      <c r="J20" s="744"/>
      <c r="K20" s="744"/>
      <c r="L20" s="16"/>
      <c r="P20" s="745"/>
    </row>
    <row r="21" spans="1:17" ht="18.600000000000001" customHeight="1" x14ac:dyDescent="0.45">
      <c r="A21" s="741"/>
      <c r="B21" s="742"/>
      <c r="C21" s="546"/>
      <c r="D21" s="750"/>
      <c r="E21" s="748"/>
      <c r="F21" s="747"/>
      <c r="G21" s="184"/>
      <c r="H21" s="744"/>
      <c r="I21" s="747"/>
      <c r="J21" s="744"/>
      <c r="K21" s="744"/>
      <c r="L21" s="16"/>
      <c r="P21" s="745"/>
    </row>
    <row r="22" spans="1:17" ht="18.600000000000001" customHeight="1" x14ac:dyDescent="0.45">
      <c r="A22" s="741"/>
      <c r="B22" s="742"/>
      <c r="C22" s="546"/>
      <c r="D22" s="750"/>
      <c r="E22" s="748"/>
      <c r="F22" s="747"/>
      <c r="G22" s="184"/>
      <c r="H22" s="744"/>
      <c r="I22" s="747"/>
      <c r="J22" s="744"/>
      <c r="K22" s="744"/>
      <c r="L22" s="16"/>
      <c r="P22" s="745"/>
    </row>
    <row r="23" spans="1:17" ht="18.600000000000001" customHeight="1" x14ac:dyDescent="0.45">
      <c r="A23" s="741"/>
      <c r="B23" s="742"/>
      <c r="C23" s="749"/>
      <c r="D23" s="15"/>
      <c r="E23" s="748"/>
      <c r="F23" s="747"/>
      <c r="G23" s="184"/>
      <c r="H23" s="744"/>
      <c r="I23" s="747"/>
      <c r="J23" s="744"/>
      <c r="K23" s="185">
        <v>0</v>
      </c>
      <c r="L23" s="16"/>
      <c r="P23" s="745"/>
    </row>
    <row r="24" spans="1:17" ht="18.600000000000001" customHeight="1" x14ac:dyDescent="0.45">
      <c r="A24" s="741"/>
      <c r="B24" s="742"/>
      <c r="C24" s="749"/>
      <c r="D24" s="15"/>
      <c r="E24" s="748"/>
      <c r="F24" s="747"/>
      <c r="G24" s="184"/>
      <c r="H24" s="744"/>
      <c r="I24" s="747"/>
      <c r="J24" s="744"/>
      <c r="K24" s="744"/>
      <c r="L24" s="16"/>
      <c r="P24" s="745"/>
    </row>
    <row r="25" spans="1:17" ht="18.600000000000001" customHeight="1" x14ac:dyDescent="0.45">
      <c r="A25" s="741"/>
      <c r="B25" s="742"/>
      <c r="C25" s="749"/>
      <c r="D25" s="15"/>
      <c r="E25" s="748"/>
      <c r="F25" s="747"/>
      <c r="G25" s="184"/>
      <c r="H25" s="744"/>
      <c r="I25" s="747"/>
      <c r="J25" s="744"/>
      <c r="K25" s="744"/>
      <c r="L25" s="16"/>
      <c r="P25" s="745"/>
    </row>
    <row r="26" spans="1:17" ht="18.600000000000001" customHeight="1" x14ac:dyDescent="0.45">
      <c r="A26" s="741"/>
      <c r="B26" s="742"/>
      <c r="C26" s="749"/>
      <c r="D26" s="203"/>
      <c r="E26" s="731"/>
      <c r="F26" s="747"/>
      <c r="G26" s="744"/>
      <c r="H26" s="744"/>
      <c r="I26" s="744"/>
      <c r="J26" s="744"/>
      <c r="K26" s="744"/>
      <c r="L26" s="16"/>
      <c r="P26" s="745"/>
    </row>
    <row r="27" spans="1:17" ht="18.600000000000001" customHeight="1" x14ac:dyDescent="0.45">
      <c r="A27" s="741"/>
      <c r="B27" s="742"/>
      <c r="C27" s="749"/>
      <c r="D27" s="203"/>
      <c r="E27" s="731"/>
      <c r="F27" s="747"/>
      <c r="G27" s="744"/>
      <c r="H27" s="744"/>
      <c r="I27" s="744"/>
      <c r="J27" s="744"/>
      <c r="K27" s="744"/>
      <c r="L27" s="16"/>
      <c r="P27" s="745"/>
    </row>
    <row r="28" spans="1:17" ht="18.600000000000001" customHeight="1" x14ac:dyDescent="0.45">
      <c r="A28" s="741"/>
      <c r="B28" s="742"/>
      <c r="C28" s="749"/>
      <c r="D28" s="203"/>
      <c r="E28" s="731"/>
      <c r="F28" s="747"/>
      <c r="G28" s="744"/>
      <c r="H28" s="744"/>
      <c r="I28" s="744"/>
      <c r="J28" s="744"/>
      <c r="K28" s="744"/>
      <c r="L28" s="16"/>
      <c r="P28" s="745"/>
    </row>
    <row r="29" spans="1:17" ht="18.600000000000001" customHeight="1" x14ac:dyDescent="0.45">
      <c r="A29" s="16"/>
      <c r="B29" s="742"/>
      <c r="C29" s="749"/>
      <c r="D29" s="750"/>
      <c r="E29" s="731"/>
      <c r="F29" s="747"/>
      <c r="G29" s="744"/>
      <c r="H29" s="744"/>
      <c r="I29" s="744"/>
      <c r="J29" s="744"/>
      <c r="K29" s="744"/>
      <c r="L29" s="16"/>
      <c r="P29" s="745"/>
    </row>
    <row r="30" spans="1:17" ht="18.600000000000001" customHeight="1" x14ac:dyDescent="0.45">
      <c r="A30" s="16"/>
      <c r="B30" s="742"/>
      <c r="C30" s="749"/>
      <c r="D30" s="203"/>
      <c r="E30" s="731"/>
      <c r="F30" s="747"/>
      <c r="G30" s="744"/>
      <c r="H30" s="744"/>
      <c r="I30" s="744"/>
      <c r="J30" s="744"/>
      <c r="K30" s="744"/>
      <c r="L30" s="16"/>
      <c r="P30" s="745"/>
    </row>
    <row r="31" spans="1:17" ht="18.600000000000001" customHeight="1" x14ac:dyDescent="0.45">
      <c r="A31" s="75"/>
      <c r="B31" s="751"/>
      <c r="C31" s="752"/>
      <c r="D31" s="213"/>
      <c r="E31" s="753"/>
      <c r="F31" s="754"/>
      <c r="G31" s="755"/>
      <c r="H31" s="755"/>
      <c r="I31" s="755"/>
      <c r="J31" s="755"/>
      <c r="K31" s="755"/>
      <c r="L31" s="75"/>
      <c r="N31" s="756"/>
      <c r="P31" s="745"/>
    </row>
    <row r="32" spans="1:17" ht="18.399999999999999" customHeight="1" x14ac:dyDescent="0.5">
      <c r="A32" s="757"/>
      <c r="B32" s="1175" t="s">
        <v>770</v>
      </c>
      <c r="C32" s="1176"/>
      <c r="D32" s="1177"/>
      <c r="E32" s="758"/>
      <c r="F32" s="531"/>
      <c r="G32" s="533"/>
      <c r="H32" s="533">
        <f>SUM(H9:H31)</f>
        <v>0</v>
      </c>
      <c r="I32" s="533"/>
      <c r="J32" s="533">
        <f>SUM(J9:J31)</f>
        <v>0</v>
      </c>
      <c r="K32" s="533">
        <f>SUM(K9:K31)</f>
        <v>0</v>
      </c>
      <c r="L32" s="757"/>
      <c r="P32" s="756"/>
      <c r="Q32" s="759"/>
    </row>
    <row r="33" spans="1:15" ht="18.399999999999999" customHeight="1" x14ac:dyDescent="0.45">
      <c r="A33" s="760">
        <v>1</v>
      </c>
      <c r="B33" s="761" t="s">
        <v>226</v>
      </c>
      <c r="C33" s="762"/>
      <c r="D33" s="763"/>
      <c r="E33" s="731"/>
      <c r="F33" s="764"/>
      <c r="G33" s="744"/>
      <c r="H33" s="744"/>
      <c r="I33" s="744"/>
      <c r="J33" s="744"/>
      <c r="K33" s="744"/>
      <c r="L33" s="201"/>
    </row>
    <row r="34" spans="1:15" ht="18.399999999999999" customHeight="1" x14ac:dyDescent="0.45">
      <c r="A34" s="765"/>
      <c r="B34" s="773" t="s">
        <v>54</v>
      </c>
      <c r="C34" s="793" t="s">
        <v>603</v>
      </c>
      <c r="D34" s="763"/>
      <c r="E34" s="766"/>
      <c r="F34" s="747" t="s">
        <v>19</v>
      </c>
      <c r="G34" s="744"/>
      <c r="H34" s="744">
        <f>E34*G34</f>
        <v>0</v>
      </c>
      <c r="I34" s="767"/>
      <c r="J34" s="767">
        <f>+I34*E34</f>
        <v>0</v>
      </c>
      <c r="K34" s="767">
        <f>+H34+J34</f>
        <v>0</v>
      </c>
      <c r="L34" s="16"/>
      <c r="O34" s="768"/>
    </row>
    <row r="35" spans="1:15" ht="18.399999999999999" customHeight="1" x14ac:dyDescent="0.45">
      <c r="A35" s="765"/>
      <c r="B35" s="773"/>
      <c r="C35" s="793"/>
      <c r="D35" s="763"/>
      <c r="E35" s="766"/>
      <c r="F35" s="747"/>
      <c r="G35" s="744"/>
      <c r="H35" s="744"/>
      <c r="I35" s="767"/>
      <c r="J35" s="767"/>
      <c r="K35" s="767"/>
      <c r="L35" s="16"/>
      <c r="O35" s="768"/>
    </row>
    <row r="36" spans="1:15" ht="18.399999999999999" customHeight="1" x14ac:dyDescent="0.45">
      <c r="A36" s="837"/>
      <c r="B36" s="838"/>
      <c r="C36" s="839"/>
      <c r="D36" s="840"/>
      <c r="E36" s="841"/>
      <c r="F36" s="842"/>
      <c r="G36" s="843"/>
      <c r="H36" s="843"/>
      <c r="I36" s="844"/>
      <c r="J36" s="844"/>
      <c r="K36" s="844"/>
      <c r="L36" s="845"/>
      <c r="O36" s="768"/>
    </row>
    <row r="37" spans="1:15" ht="18.399999999999999" customHeight="1" x14ac:dyDescent="0.45">
      <c r="A37" s="757"/>
      <c r="B37" s="1178" t="s">
        <v>230</v>
      </c>
      <c r="C37" s="1179"/>
      <c r="D37" s="1180"/>
      <c r="E37" s="769"/>
      <c r="F37" s="770"/>
      <c r="G37" s="771"/>
      <c r="H37" s="533">
        <f>SUM(H34:H34)</f>
        <v>0</v>
      </c>
      <c r="I37" s="533"/>
      <c r="J37" s="533">
        <f>SUM(J34:J34)</f>
        <v>0</v>
      </c>
      <c r="K37" s="533">
        <f>SUM(K34:K34)</f>
        <v>0</v>
      </c>
      <c r="L37" s="757"/>
    </row>
    <row r="38" spans="1:15" s="803" customFormat="1" ht="18.399999999999999" customHeight="1" x14ac:dyDescent="0.45">
      <c r="A38" s="650">
        <v>2</v>
      </c>
      <c r="B38" s="609" t="s">
        <v>63</v>
      </c>
      <c r="C38" s="651"/>
      <c r="D38" s="652"/>
      <c r="E38" s="612"/>
      <c r="F38" s="590"/>
      <c r="G38" s="591"/>
      <c r="H38" s="591"/>
      <c r="I38" s="591"/>
      <c r="J38" s="591"/>
      <c r="K38" s="591"/>
      <c r="L38" s="802"/>
    </row>
    <row r="39" spans="1:15" s="803" customFormat="1" ht="18.399999999999999" customHeight="1" x14ac:dyDescent="0.45">
      <c r="A39" s="577"/>
      <c r="B39" s="624" t="s">
        <v>54</v>
      </c>
      <c r="C39" s="653" t="s">
        <v>632</v>
      </c>
      <c r="D39" s="654"/>
      <c r="E39" s="655"/>
      <c r="F39" s="602"/>
      <c r="G39" s="655"/>
      <c r="H39" s="655"/>
      <c r="I39" s="656"/>
      <c r="J39" s="656"/>
      <c r="K39" s="656"/>
      <c r="L39" s="802"/>
    </row>
    <row r="40" spans="1:15" s="803" customFormat="1" ht="18.399999999999999" customHeight="1" x14ac:dyDescent="0.45">
      <c r="A40" s="577"/>
      <c r="B40" s="624"/>
      <c r="C40" s="657" t="s">
        <v>633</v>
      </c>
      <c r="D40" s="658"/>
      <c r="E40" s="655"/>
      <c r="F40" s="602" t="s">
        <v>19</v>
      </c>
      <c r="G40" s="655"/>
      <c r="H40" s="655">
        <f t="shared" ref="H40" si="2">E40*G40</f>
        <v>0</v>
      </c>
      <c r="I40" s="656"/>
      <c r="J40" s="656">
        <f t="shared" ref="J40" si="3">+I40*E40</f>
        <v>0</v>
      </c>
      <c r="K40" s="656">
        <f t="shared" ref="K40" si="4">+H40+J40</f>
        <v>0</v>
      </c>
      <c r="L40" s="802"/>
    </row>
    <row r="41" spans="1:15" s="803" customFormat="1" ht="18.399999999999999" customHeight="1" x14ac:dyDescent="0.45">
      <c r="A41" s="577"/>
      <c r="B41" s="996"/>
      <c r="C41" s="657" t="s">
        <v>634</v>
      </c>
      <c r="D41" s="658"/>
      <c r="E41" s="655"/>
      <c r="F41" s="602"/>
      <c r="G41" s="655"/>
      <c r="H41" s="655"/>
      <c r="I41" s="656"/>
      <c r="J41" s="656"/>
      <c r="K41" s="656"/>
      <c r="L41" s="802"/>
    </row>
    <row r="42" spans="1:15" s="803" customFormat="1" ht="18.399999999999999" customHeight="1" x14ac:dyDescent="0.45">
      <c r="A42" s="577"/>
      <c r="B42" s="624" t="s">
        <v>54</v>
      </c>
      <c r="C42" s="653" t="s">
        <v>635</v>
      </c>
      <c r="D42" s="658"/>
      <c r="E42" s="655"/>
      <c r="F42" s="602"/>
      <c r="G42" s="655"/>
      <c r="H42" s="655"/>
      <c r="I42" s="656"/>
      <c r="J42" s="656"/>
      <c r="K42" s="656"/>
      <c r="L42" s="802"/>
    </row>
    <row r="43" spans="1:15" s="803" customFormat="1" ht="18.399999999999999" customHeight="1" x14ac:dyDescent="0.45">
      <c r="A43" s="577"/>
      <c r="B43" s="624"/>
      <c r="C43" s="659" t="s">
        <v>636</v>
      </c>
      <c r="D43" s="658"/>
      <c r="E43" s="655"/>
      <c r="F43" s="602" t="s">
        <v>19</v>
      </c>
      <c r="G43" s="655"/>
      <c r="H43" s="655">
        <f t="shared" ref="H43:H44" si="5">E43*G43</f>
        <v>0</v>
      </c>
      <c r="I43" s="656"/>
      <c r="J43" s="656">
        <f t="shared" ref="J43" si="6">+I43*E43</f>
        <v>0</v>
      </c>
      <c r="K43" s="656">
        <f t="shared" ref="K43:K44" si="7">+H43+J43</f>
        <v>0</v>
      </c>
      <c r="L43" s="802"/>
    </row>
    <row r="44" spans="1:15" s="803" customFormat="1" ht="18.399999999999999" customHeight="1" x14ac:dyDescent="0.45">
      <c r="A44" s="577"/>
      <c r="B44" s="624"/>
      <c r="C44" s="659" t="s">
        <v>637</v>
      </c>
      <c r="D44" s="658"/>
      <c r="E44" s="655"/>
      <c r="F44" s="602" t="s">
        <v>19</v>
      </c>
      <c r="G44" s="655"/>
      <c r="H44" s="655">
        <f t="shared" si="5"/>
        <v>0</v>
      </c>
      <c r="I44" s="656"/>
      <c r="J44" s="656"/>
      <c r="K44" s="656">
        <f t="shared" si="7"/>
        <v>0</v>
      </c>
      <c r="L44" s="802"/>
    </row>
    <row r="45" spans="1:15" s="803" customFormat="1" ht="18.399999999999999" customHeight="1" x14ac:dyDescent="0.45">
      <c r="A45" s="577"/>
      <c r="B45" s="624" t="s">
        <v>54</v>
      </c>
      <c r="C45" s="653" t="s">
        <v>638</v>
      </c>
      <c r="D45" s="658"/>
      <c r="E45" s="655"/>
      <c r="F45" s="602"/>
      <c r="G45" s="655"/>
      <c r="H45" s="655"/>
      <c r="I45" s="656"/>
      <c r="J45" s="656"/>
      <c r="K45" s="656"/>
      <c r="L45" s="802"/>
    </row>
    <row r="46" spans="1:15" s="803" customFormat="1" ht="18.399999999999999" customHeight="1" x14ac:dyDescent="0.45">
      <c r="A46" s="577"/>
      <c r="B46" s="624"/>
      <c r="C46" s="657" t="s">
        <v>639</v>
      </c>
      <c r="D46" s="658"/>
      <c r="E46" s="655"/>
      <c r="F46" s="602" t="s">
        <v>19</v>
      </c>
      <c r="G46" s="655"/>
      <c r="H46" s="655">
        <f t="shared" ref="H46" si="8">E46*G46</f>
        <v>0</v>
      </c>
      <c r="I46" s="656"/>
      <c r="J46" s="656">
        <f t="shared" ref="J46" si="9">+I46*E46</f>
        <v>0</v>
      </c>
      <c r="K46" s="656">
        <f t="shared" ref="K46" si="10">+H46+J46</f>
        <v>0</v>
      </c>
      <c r="L46" s="802"/>
    </row>
    <row r="47" spans="1:15" s="803" customFormat="1" ht="18.399999999999999" customHeight="1" x14ac:dyDescent="0.45">
      <c r="A47" s="577"/>
      <c r="B47" s="660"/>
      <c r="C47" s="657" t="s">
        <v>640</v>
      </c>
      <c r="D47" s="658"/>
      <c r="E47" s="655"/>
      <c r="F47" s="602"/>
      <c r="G47" s="655"/>
      <c r="H47" s="655"/>
      <c r="I47" s="656"/>
      <c r="J47" s="656"/>
      <c r="K47" s="656"/>
      <c r="L47" s="802"/>
    </row>
    <row r="48" spans="1:15" s="803" customFormat="1" ht="18.399999999999999" customHeight="1" x14ac:dyDescent="0.45">
      <c r="A48" s="577"/>
      <c r="B48" s="624" t="s">
        <v>54</v>
      </c>
      <c r="C48" s="653" t="s">
        <v>641</v>
      </c>
      <c r="D48" s="658"/>
      <c r="E48" s="655"/>
      <c r="F48" s="602"/>
      <c r="G48" s="655"/>
      <c r="H48" s="655"/>
      <c r="I48" s="656"/>
      <c r="J48" s="656"/>
      <c r="K48" s="656"/>
      <c r="L48" s="802"/>
    </row>
    <row r="49" spans="1:12" s="803" customFormat="1" ht="18.399999999999999" customHeight="1" x14ac:dyDescent="0.45">
      <c r="A49" s="577"/>
      <c r="B49" s="624"/>
      <c r="C49" s="657" t="s">
        <v>639</v>
      </c>
      <c r="D49" s="658"/>
      <c r="E49" s="655"/>
      <c r="F49" s="602" t="s">
        <v>19</v>
      </c>
      <c r="G49" s="655"/>
      <c r="H49" s="655">
        <f t="shared" ref="H49" si="11">E49*G49</f>
        <v>0</v>
      </c>
      <c r="I49" s="656"/>
      <c r="J49" s="656">
        <f t="shared" ref="J49" si="12">+I49*E49</f>
        <v>0</v>
      </c>
      <c r="K49" s="656">
        <f t="shared" ref="K49" si="13">+H49+J49</f>
        <v>0</v>
      </c>
      <c r="L49" s="802"/>
    </row>
    <row r="50" spans="1:12" s="803" customFormat="1" ht="18.399999999999999" customHeight="1" x14ac:dyDescent="0.45">
      <c r="A50" s="577"/>
      <c r="B50" s="996"/>
      <c r="C50" s="657" t="s">
        <v>642</v>
      </c>
      <c r="D50" s="658"/>
      <c r="E50" s="655"/>
      <c r="F50" s="602"/>
      <c r="G50" s="655"/>
      <c r="H50" s="655"/>
      <c r="I50" s="656"/>
      <c r="J50" s="656"/>
      <c r="K50" s="656"/>
      <c r="L50" s="802"/>
    </row>
    <row r="51" spans="1:12" s="803" customFormat="1" ht="18.399999999999999" customHeight="1" x14ac:dyDescent="0.45">
      <c r="A51" s="577"/>
      <c r="B51" s="624" t="s">
        <v>54</v>
      </c>
      <c r="C51" s="653" t="s">
        <v>643</v>
      </c>
      <c r="D51" s="658"/>
      <c r="E51" s="655"/>
      <c r="F51" s="602"/>
      <c r="G51" s="655"/>
      <c r="H51" s="655"/>
      <c r="I51" s="656"/>
      <c r="J51" s="656"/>
      <c r="K51" s="656"/>
      <c r="L51" s="802"/>
    </row>
    <row r="52" spans="1:12" s="803" customFormat="1" ht="18.399999999999999" customHeight="1" x14ac:dyDescent="0.45">
      <c r="A52" s="577"/>
      <c r="B52" s="624"/>
      <c r="C52" s="657" t="s">
        <v>639</v>
      </c>
      <c r="D52" s="658"/>
      <c r="E52" s="655"/>
      <c r="F52" s="602" t="s">
        <v>19</v>
      </c>
      <c r="G52" s="655"/>
      <c r="H52" s="655">
        <f t="shared" ref="H52" si="14">E52*G52</f>
        <v>0</v>
      </c>
      <c r="I52" s="656"/>
      <c r="J52" s="656">
        <f t="shared" ref="J52" si="15">+I52*E52</f>
        <v>0</v>
      </c>
      <c r="K52" s="656">
        <f t="shared" ref="K52" si="16">+H52+J52</f>
        <v>0</v>
      </c>
      <c r="L52" s="802"/>
    </row>
    <row r="53" spans="1:12" s="803" customFormat="1" ht="18.399999999999999" customHeight="1" x14ac:dyDescent="0.45">
      <c r="A53" s="577"/>
      <c r="B53" s="624"/>
      <c r="C53" s="657" t="s">
        <v>644</v>
      </c>
      <c r="D53" s="658"/>
      <c r="E53" s="655"/>
      <c r="F53" s="602"/>
      <c r="G53" s="655"/>
      <c r="H53" s="655"/>
      <c r="I53" s="656"/>
      <c r="J53" s="656"/>
      <c r="K53" s="656"/>
      <c r="L53" s="802"/>
    </row>
    <row r="54" spans="1:12" s="803" customFormat="1" ht="18.399999999999999" customHeight="1" x14ac:dyDescent="0.45">
      <c r="A54" s="577"/>
      <c r="B54" s="624" t="s">
        <v>54</v>
      </c>
      <c r="C54" s="653" t="s">
        <v>645</v>
      </c>
      <c r="D54" s="658"/>
      <c r="E54" s="655"/>
      <c r="F54" s="602"/>
      <c r="G54" s="655"/>
      <c r="H54" s="655"/>
      <c r="I54" s="656"/>
      <c r="J54" s="656"/>
      <c r="K54" s="656"/>
      <c r="L54" s="802"/>
    </row>
    <row r="55" spans="1:12" s="803" customFormat="1" ht="18.399999999999999" customHeight="1" x14ac:dyDescent="0.45">
      <c r="A55" s="577"/>
      <c r="B55" s="624"/>
      <c r="C55" s="657" t="s">
        <v>646</v>
      </c>
      <c r="D55" s="658"/>
      <c r="E55" s="655"/>
      <c r="F55" s="602" t="s">
        <v>19</v>
      </c>
      <c r="G55" s="655"/>
      <c r="H55" s="655">
        <f t="shared" ref="H55" si="17">E55*G55</f>
        <v>0</v>
      </c>
      <c r="I55" s="656"/>
      <c r="J55" s="656">
        <f t="shared" ref="J55" si="18">+I55*E55</f>
        <v>0</v>
      </c>
      <c r="K55" s="656">
        <f t="shared" ref="K55" si="19">+H55+J55</f>
        <v>0</v>
      </c>
      <c r="L55" s="802"/>
    </row>
    <row r="56" spans="1:12" s="803" customFormat="1" ht="18.399999999999999" customHeight="1" x14ac:dyDescent="0.45">
      <c r="A56" s="577"/>
      <c r="B56" s="996"/>
      <c r="C56" s="657" t="s">
        <v>647</v>
      </c>
      <c r="D56" s="658"/>
      <c r="E56" s="655"/>
      <c r="F56" s="602"/>
      <c r="G56" s="655"/>
      <c r="H56" s="655"/>
      <c r="I56" s="656"/>
      <c r="J56" s="656"/>
      <c r="K56" s="656"/>
      <c r="L56" s="802"/>
    </row>
    <row r="57" spans="1:12" s="803" customFormat="1" ht="18.399999999999999" customHeight="1" x14ac:dyDescent="0.45">
      <c r="A57" s="577"/>
      <c r="B57" s="624" t="s">
        <v>54</v>
      </c>
      <c r="C57" s="653" t="s">
        <v>648</v>
      </c>
      <c r="D57" s="658"/>
      <c r="E57" s="655"/>
      <c r="F57" s="602"/>
      <c r="G57" s="655"/>
      <c r="H57" s="655"/>
      <c r="I57" s="656"/>
      <c r="J57" s="656"/>
      <c r="K57" s="656"/>
      <c r="L57" s="802"/>
    </row>
    <row r="58" spans="1:12" s="803" customFormat="1" ht="18.399999999999999" customHeight="1" x14ac:dyDescent="0.45">
      <c r="A58" s="577"/>
      <c r="B58" s="624"/>
      <c r="C58" s="657" t="s">
        <v>639</v>
      </c>
      <c r="D58" s="658"/>
      <c r="E58" s="655"/>
      <c r="F58" s="602" t="s">
        <v>19</v>
      </c>
      <c r="G58" s="655"/>
      <c r="H58" s="655">
        <f t="shared" ref="H58" si="20">E58*G58</f>
        <v>0</v>
      </c>
      <c r="I58" s="656"/>
      <c r="J58" s="656">
        <f t="shared" ref="J58" si="21">+I58*E58</f>
        <v>0</v>
      </c>
      <c r="K58" s="656">
        <f t="shared" ref="K58" si="22">+H58+J58</f>
        <v>0</v>
      </c>
      <c r="L58" s="802"/>
    </row>
    <row r="59" spans="1:12" s="803" customFormat="1" ht="18.399999999999999" customHeight="1" x14ac:dyDescent="0.45">
      <c r="A59" s="577"/>
      <c r="B59" s="996"/>
      <c r="C59" s="657" t="s">
        <v>649</v>
      </c>
      <c r="D59" s="658"/>
      <c r="E59" s="655"/>
      <c r="F59" s="602"/>
      <c r="G59" s="655"/>
      <c r="H59" s="655"/>
      <c r="I59" s="656"/>
      <c r="J59" s="656"/>
      <c r="K59" s="656"/>
      <c r="L59" s="802"/>
    </row>
    <row r="60" spans="1:12" s="803" customFormat="1" ht="18.399999999999999" customHeight="1" x14ac:dyDescent="0.45">
      <c r="A60" s="577"/>
      <c r="B60" s="624" t="s">
        <v>54</v>
      </c>
      <c r="C60" s="653" t="s">
        <v>650</v>
      </c>
      <c r="D60" s="654"/>
      <c r="E60" s="655"/>
      <c r="F60" s="602"/>
      <c r="G60" s="655"/>
      <c r="H60" s="655"/>
      <c r="I60" s="656"/>
      <c r="J60" s="656"/>
      <c r="K60" s="656"/>
      <c r="L60" s="802"/>
    </row>
    <row r="61" spans="1:12" s="803" customFormat="1" ht="18.399999999999999" customHeight="1" x14ac:dyDescent="0.45">
      <c r="A61" s="577"/>
      <c r="B61" s="624"/>
      <c r="C61" s="657" t="s">
        <v>633</v>
      </c>
      <c r="D61" s="658"/>
      <c r="E61" s="655"/>
      <c r="F61" s="602" t="s">
        <v>19</v>
      </c>
      <c r="G61" s="655"/>
      <c r="H61" s="655">
        <f t="shared" ref="H61:H62" si="23">E61*G61</f>
        <v>0</v>
      </c>
      <c r="I61" s="656"/>
      <c r="J61" s="656">
        <f t="shared" ref="J61" si="24">+I61*E61</f>
        <v>0</v>
      </c>
      <c r="K61" s="656">
        <f t="shared" ref="K61:K62" si="25">+H61+J61</f>
        <v>0</v>
      </c>
      <c r="L61" s="802"/>
    </row>
    <row r="62" spans="1:12" s="803" customFormat="1" ht="18.399999999999999" customHeight="1" x14ac:dyDescent="0.45">
      <c r="A62" s="577"/>
      <c r="B62" s="996"/>
      <c r="C62" s="657" t="s">
        <v>651</v>
      </c>
      <c r="D62" s="658"/>
      <c r="E62" s="655"/>
      <c r="F62" s="602" t="s">
        <v>19</v>
      </c>
      <c r="G62" s="655"/>
      <c r="H62" s="655">
        <f t="shared" si="23"/>
        <v>0</v>
      </c>
      <c r="I62" s="656"/>
      <c r="J62" s="656"/>
      <c r="K62" s="656">
        <f t="shared" si="25"/>
        <v>0</v>
      </c>
      <c r="L62" s="802"/>
    </row>
    <row r="63" spans="1:12" s="803" customFormat="1" ht="18.399999999999999" customHeight="1" x14ac:dyDescent="0.45">
      <c r="A63" s="577"/>
      <c r="B63" s="624" t="s">
        <v>54</v>
      </c>
      <c r="C63" s="653" t="s">
        <v>652</v>
      </c>
      <c r="D63" s="658"/>
      <c r="E63" s="655"/>
      <c r="F63" s="602"/>
      <c r="G63" s="655"/>
      <c r="H63" s="655"/>
      <c r="I63" s="656"/>
      <c r="J63" s="656"/>
      <c r="K63" s="656"/>
      <c r="L63" s="802"/>
    </row>
    <row r="64" spans="1:12" s="803" customFormat="1" ht="18.399999999999999" customHeight="1" x14ac:dyDescent="0.45">
      <c r="A64" s="577"/>
      <c r="B64" s="624"/>
      <c r="C64" s="657" t="s">
        <v>653</v>
      </c>
      <c r="D64" s="658"/>
      <c r="E64" s="655"/>
      <c r="F64" s="602" t="s">
        <v>19</v>
      </c>
      <c r="G64" s="655"/>
      <c r="H64" s="655">
        <f t="shared" ref="H64" si="26">E64*G64</f>
        <v>0</v>
      </c>
      <c r="I64" s="656"/>
      <c r="J64" s="656">
        <f t="shared" ref="J64" si="27">+I64*E64</f>
        <v>0</v>
      </c>
      <c r="K64" s="656">
        <f t="shared" ref="K64" si="28">+H64+J64</f>
        <v>0</v>
      </c>
      <c r="L64" s="802"/>
    </row>
    <row r="65" spans="1:12" s="803" customFormat="1" ht="18.399999999999999" customHeight="1" x14ac:dyDescent="0.45">
      <c r="A65" s="577"/>
      <c r="B65" s="996"/>
      <c r="C65" s="657" t="s">
        <v>654</v>
      </c>
      <c r="D65" s="658"/>
      <c r="E65" s="655"/>
      <c r="F65" s="602"/>
      <c r="G65" s="655"/>
      <c r="H65" s="655"/>
      <c r="I65" s="656"/>
      <c r="J65" s="656"/>
      <c r="K65" s="656"/>
      <c r="L65" s="802"/>
    </row>
    <row r="66" spans="1:12" s="803" customFormat="1" ht="18.399999999999999" customHeight="1" x14ac:dyDescent="0.45">
      <c r="A66" s="577"/>
      <c r="B66" s="624" t="s">
        <v>54</v>
      </c>
      <c r="C66" s="653" t="s">
        <v>655</v>
      </c>
      <c r="D66" s="658"/>
      <c r="E66" s="655"/>
      <c r="F66" s="602"/>
      <c r="G66" s="655"/>
      <c r="H66" s="655"/>
      <c r="I66" s="656"/>
      <c r="J66" s="656"/>
      <c r="K66" s="656"/>
      <c r="L66" s="802"/>
    </row>
    <row r="67" spans="1:12" s="803" customFormat="1" ht="18.399999999999999" customHeight="1" x14ac:dyDescent="0.45">
      <c r="A67" s="577"/>
      <c r="B67" s="624"/>
      <c r="C67" s="657" t="s">
        <v>653</v>
      </c>
      <c r="D67" s="658"/>
      <c r="E67" s="655"/>
      <c r="F67" s="602" t="s">
        <v>19</v>
      </c>
      <c r="G67" s="655"/>
      <c r="H67" s="655">
        <f t="shared" ref="H67" si="29">E67*G67</f>
        <v>0</v>
      </c>
      <c r="I67" s="656"/>
      <c r="J67" s="656">
        <f t="shared" ref="J67" si="30">+I67*E67</f>
        <v>0</v>
      </c>
      <c r="K67" s="656">
        <f t="shared" ref="K67" si="31">+H67+J67</f>
        <v>0</v>
      </c>
      <c r="L67" s="802"/>
    </row>
    <row r="68" spans="1:12" s="803" customFormat="1" ht="18.399999999999999" customHeight="1" x14ac:dyDescent="0.45">
      <c r="A68" s="577"/>
      <c r="B68" s="996"/>
      <c r="C68" s="657" t="s">
        <v>656</v>
      </c>
      <c r="D68" s="658"/>
      <c r="E68" s="655"/>
      <c r="F68" s="602"/>
      <c r="G68" s="655"/>
      <c r="H68" s="655"/>
      <c r="I68" s="656"/>
      <c r="J68" s="656"/>
      <c r="K68" s="656"/>
      <c r="L68" s="802"/>
    </row>
    <row r="69" spans="1:12" s="803" customFormat="1" ht="18.399999999999999" customHeight="1" x14ac:dyDescent="0.45">
      <c r="A69" s="577"/>
      <c r="B69" s="624" t="s">
        <v>54</v>
      </c>
      <c r="C69" s="653" t="s">
        <v>657</v>
      </c>
      <c r="D69" s="658"/>
      <c r="E69" s="655"/>
      <c r="F69" s="602"/>
      <c r="G69" s="655"/>
      <c r="H69" s="655"/>
      <c r="I69" s="656"/>
      <c r="J69" s="656"/>
      <c r="K69" s="656"/>
      <c r="L69" s="802"/>
    </row>
    <row r="70" spans="1:12" s="803" customFormat="1" ht="18.399999999999999" customHeight="1" x14ac:dyDescent="0.45">
      <c r="A70" s="577"/>
      <c r="B70" s="624"/>
      <c r="C70" s="659" t="s">
        <v>658</v>
      </c>
      <c r="D70" s="658"/>
      <c r="E70" s="655"/>
      <c r="F70" s="602" t="s">
        <v>19</v>
      </c>
      <c r="G70" s="655"/>
      <c r="H70" s="655">
        <f t="shared" ref="H70:H73" si="32">E70*G70</f>
        <v>0</v>
      </c>
      <c r="I70" s="656"/>
      <c r="J70" s="656">
        <f t="shared" ref="J70" si="33">+I70*E70</f>
        <v>0</v>
      </c>
      <c r="K70" s="656">
        <f t="shared" ref="K70:K73" si="34">+H70+J70</f>
        <v>0</v>
      </c>
      <c r="L70" s="802"/>
    </row>
    <row r="71" spans="1:12" s="803" customFormat="1" ht="18.399999999999999" customHeight="1" x14ac:dyDescent="0.45">
      <c r="A71" s="577"/>
      <c r="B71" s="996"/>
      <c r="C71" s="659" t="s">
        <v>659</v>
      </c>
      <c r="D71" s="658"/>
      <c r="E71" s="655"/>
      <c r="F71" s="602" t="s">
        <v>19</v>
      </c>
      <c r="G71" s="655"/>
      <c r="H71" s="655">
        <f t="shared" si="32"/>
        <v>0</v>
      </c>
      <c r="I71" s="656"/>
      <c r="J71" s="656"/>
      <c r="K71" s="656">
        <f t="shared" si="34"/>
        <v>0</v>
      </c>
      <c r="L71" s="802"/>
    </row>
    <row r="72" spans="1:12" s="803" customFormat="1" ht="18.399999999999999" customHeight="1" x14ac:dyDescent="0.45">
      <c r="A72" s="577"/>
      <c r="B72" s="996"/>
      <c r="C72" s="659" t="s">
        <v>660</v>
      </c>
      <c r="D72" s="658"/>
      <c r="E72" s="655"/>
      <c r="F72" s="602" t="s">
        <v>19</v>
      </c>
      <c r="G72" s="655"/>
      <c r="H72" s="655">
        <f t="shared" si="32"/>
        <v>0</v>
      </c>
      <c r="I72" s="656"/>
      <c r="J72" s="656"/>
      <c r="K72" s="656">
        <f t="shared" si="34"/>
        <v>0</v>
      </c>
      <c r="L72" s="802"/>
    </row>
    <row r="73" spans="1:12" s="803" customFormat="1" ht="18.399999999999999" customHeight="1" x14ac:dyDescent="0.45">
      <c r="A73" s="577"/>
      <c r="B73" s="996"/>
      <c r="C73" s="659" t="s">
        <v>661</v>
      </c>
      <c r="D73" s="658"/>
      <c r="E73" s="655"/>
      <c r="F73" s="602" t="s">
        <v>19</v>
      </c>
      <c r="G73" s="655"/>
      <c r="H73" s="655">
        <f t="shared" si="32"/>
        <v>0</v>
      </c>
      <c r="I73" s="656"/>
      <c r="J73" s="656"/>
      <c r="K73" s="656">
        <f t="shared" si="34"/>
        <v>0</v>
      </c>
      <c r="L73" s="802"/>
    </row>
    <row r="74" spans="1:12" s="803" customFormat="1" ht="18.399999999999999" customHeight="1" x14ac:dyDescent="0.45">
      <c r="A74" s="577"/>
      <c r="B74" s="624" t="s">
        <v>54</v>
      </c>
      <c r="C74" s="653" t="s">
        <v>662</v>
      </c>
      <c r="D74" s="658"/>
      <c r="E74" s="655"/>
      <c r="F74" s="602"/>
      <c r="G74" s="655"/>
      <c r="H74" s="655"/>
      <c r="I74" s="656"/>
      <c r="J74" s="656"/>
      <c r="K74" s="656"/>
      <c r="L74" s="802"/>
    </row>
    <row r="75" spans="1:12" s="803" customFormat="1" ht="18.399999999999999" customHeight="1" x14ac:dyDescent="0.45">
      <c r="A75" s="577"/>
      <c r="B75" s="624"/>
      <c r="C75" s="657" t="s">
        <v>663</v>
      </c>
      <c r="D75" s="658"/>
      <c r="E75" s="655"/>
      <c r="F75" s="602" t="s">
        <v>19</v>
      </c>
      <c r="G75" s="655"/>
      <c r="H75" s="655">
        <f t="shared" ref="H75" si="35">E75*G75</f>
        <v>0</v>
      </c>
      <c r="I75" s="656"/>
      <c r="J75" s="656">
        <f t="shared" ref="J75" si="36">+I75*E75</f>
        <v>0</v>
      </c>
      <c r="K75" s="656">
        <f t="shared" ref="K75" si="37">+H75+J75</f>
        <v>0</v>
      </c>
      <c r="L75" s="802"/>
    </row>
    <row r="76" spans="1:12" s="803" customFormat="1" ht="18.399999999999999" customHeight="1" x14ac:dyDescent="0.45">
      <c r="A76" s="577"/>
      <c r="B76" s="996"/>
      <c r="C76" s="657" t="s">
        <v>664</v>
      </c>
      <c r="D76" s="658"/>
      <c r="E76" s="655"/>
      <c r="F76" s="602"/>
      <c r="G76" s="655"/>
      <c r="H76" s="655"/>
      <c r="I76" s="656"/>
      <c r="J76" s="656"/>
      <c r="K76" s="656"/>
      <c r="L76" s="802"/>
    </row>
    <row r="77" spans="1:12" s="803" customFormat="1" ht="18.399999999999999" customHeight="1" x14ac:dyDescent="0.45">
      <c r="A77" s="577"/>
      <c r="B77" s="624" t="s">
        <v>54</v>
      </c>
      <c r="C77" s="653" t="s">
        <v>665</v>
      </c>
      <c r="D77" s="658"/>
      <c r="E77" s="655"/>
      <c r="F77" s="602"/>
      <c r="G77" s="655"/>
      <c r="H77" s="655"/>
      <c r="I77" s="656"/>
      <c r="J77" s="656"/>
      <c r="K77" s="656"/>
      <c r="L77" s="802"/>
    </row>
    <row r="78" spans="1:12" s="803" customFormat="1" ht="18.399999999999999" customHeight="1" x14ac:dyDescent="0.45">
      <c r="A78" s="577"/>
      <c r="B78" s="624"/>
      <c r="C78" s="657" t="s">
        <v>666</v>
      </c>
      <c r="D78" s="658"/>
      <c r="E78" s="655"/>
      <c r="F78" s="602" t="s">
        <v>19</v>
      </c>
      <c r="G78" s="655"/>
      <c r="H78" s="655">
        <f t="shared" ref="H78" si="38">E78*G78</f>
        <v>0</v>
      </c>
      <c r="I78" s="656"/>
      <c r="J78" s="656">
        <f t="shared" ref="J78" si="39">+I78*E78</f>
        <v>0</v>
      </c>
      <c r="K78" s="656">
        <f t="shared" ref="K78" si="40">+H78+J78</f>
        <v>0</v>
      </c>
      <c r="L78" s="802"/>
    </row>
    <row r="79" spans="1:12" s="803" customFormat="1" ht="18.399999999999999" customHeight="1" x14ac:dyDescent="0.45">
      <c r="A79" s="577"/>
      <c r="B79" s="996"/>
      <c r="C79" s="657" t="s">
        <v>667</v>
      </c>
      <c r="D79" s="658"/>
      <c r="E79" s="655"/>
      <c r="F79" s="602"/>
      <c r="G79" s="655"/>
      <c r="H79" s="655"/>
      <c r="I79" s="656"/>
      <c r="J79" s="656"/>
      <c r="K79" s="656"/>
      <c r="L79" s="802"/>
    </row>
    <row r="80" spans="1:12" s="803" customFormat="1" ht="18.399999999999999" customHeight="1" x14ac:dyDescent="0.45">
      <c r="A80" s="577"/>
      <c r="B80" s="624" t="s">
        <v>54</v>
      </c>
      <c r="C80" s="653" t="s">
        <v>668</v>
      </c>
      <c r="D80" s="658"/>
      <c r="E80" s="655"/>
      <c r="F80" s="602"/>
      <c r="G80" s="655"/>
      <c r="H80" s="655"/>
      <c r="I80" s="656"/>
      <c r="J80" s="656"/>
      <c r="K80" s="656"/>
      <c r="L80" s="802"/>
    </row>
    <row r="81" spans="1:12" s="803" customFormat="1" ht="18.399999999999999" customHeight="1" x14ac:dyDescent="0.45">
      <c r="A81" s="577"/>
      <c r="B81" s="624"/>
      <c r="C81" s="657" t="s">
        <v>669</v>
      </c>
      <c r="D81" s="658"/>
      <c r="E81" s="655"/>
      <c r="F81" s="602" t="s">
        <v>19</v>
      </c>
      <c r="G81" s="655"/>
      <c r="H81" s="655">
        <f t="shared" ref="H81" si="41">E81*G81</f>
        <v>0</v>
      </c>
      <c r="I81" s="656"/>
      <c r="J81" s="656">
        <f t="shared" ref="J81" si="42">+I81*E81</f>
        <v>0</v>
      </c>
      <c r="K81" s="656">
        <f t="shared" ref="K81" si="43">+H81+J81</f>
        <v>0</v>
      </c>
      <c r="L81" s="802"/>
    </row>
    <row r="82" spans="1:12" s="803" customFormat="1" ht="18.399999999999999" customHeight="1" x14ac:dyDescent="0.45">
      <c r="A82" s="577"/>
      <c r="B82" s="996"/>
      <c r="C82" s="657" t="s">
        <v>670</v>
      </c>
      <c r="D82" s="658"/>
      <c r="E82" s="655"/>
      <c r="F82" s="602"/>
      <c r="G82" s="655"/>
      <c r="H82" s="655"/>
      <c r="I82" s="656"/>
      <c r="J82" s="656"/>
      <c r="K82" s="656"/>
      <c r="L82" s="802"/>
    </row>
    <row r="83" spans="1:12" s="803" customFormat="1" ht="18.399999999999999" customHeight="1" x14ac:dyDescent="0.45">
      <c r="A83" s="577"/>
      <c r="B83" s="624" t="s">
        <v>54</v>
      </c>
      <c r="C83" s="653" t="s">
        <v>671</v>
      </c>
      <c r="D83" s="658"/>
      <c r="E83" s="655"/>
      <c r="F83" s="602"/>
      <c r="G83" s="655"/>
      <c r="H83" s="655"/>
      <c r="I83" s="656"/>
      <c r="J83" s="656"/>
      <c r="K83" s="656"/>
      <c r="L83" s="802"/>
    </row>
    <row r="84" spans="1:12" s="803" customFormat="1" ht="18.399999999999999" customHeight="1" x14ac:dyDescent="0.45">
      <c r="A84" s="577"/>
      <c r="B84" s="624"/>
      <c r="C84" s="657" t="s">
        <v>672</v>
      </c>
      <c r="D84" s="658"/>
      <c r="E84" s="655"/>
      <c r="F84" s="602" t="s">
        <v>19</v>
      </c>
      <c r="G84" s="655"/>
      <c r="H84" s="655">
        <f t="shared" ref="H84" si="44">E84*G84</f>
        <v>0</v>
      </c>
      <c r="I84" s="656"/>
      <c r="J84" s="656">
        <f t="shared" ref="J84" si="45">+I84*E84</f>
        <v>0</v>
      </c>
      <c r="K84" s="656">
        <f t="shared" ref="K84" si="46">+H84+J84</f>
        <v>0</v>
      </c>
      <c r="L84" s="802"/>
    </row>
    <row r="85" spans="1:12" s="803" customFormat="1" ht="18.399999999999999" customHeight="1" x14ac:dyDescent="0.45">
      <c r="A85" s="577"/>
      <c r="B85" s="996"/>
      <c r="C85" s="657" t="s">
        <v>673</v>
      </c>
      <c r="D85" s="658"/>
      <c r="E85" s="655"/>
      <c r="F85" s="602"/>
      <c r="G85" s="655"/>
      <c r="H85" s="655"/>
      <c r="I85" s="656"/>
      <c r="J85" s="656"/>
      <c r="K85" s="656"/>
      <c r="L85" s="802"/>
    </row>
    <row r="86" spans="1:12" s="803" customFormat="1" ht="18.399999999999999" customHeight="1" x14ac:dyDescent="0.45">
      <c r="A86" s="577"/>
      <c r="B86" s="624" t="s">
        <v>54</v>
      </c>
      <c r="C86" s="653" t="s">
        <v>674</v>
      </c>
      <c r="D86" s="658"/>
      <c r="E86" s="655"/>
      <c r="F86" s="602"/>
      <c r="G86" s="655"/>
      <c r="H86" s="655"/>
      <c r="I86" s="656"/>
      <c r="J86" s="656"/>
      <c r="K86" s="656"/>
      <c r="L86" s="802"/>
    </row>
    <row r="87" spans="1:12" s="803" customFormat="1" ht="18.399999999999999" customHeight="1" x14ac:dyDescent="0.45">
      <c r="A87" s="577"/>
      <c r="B87" s="624"/>
      <c r="C87" s="657" t="s">
        <v>675</v>
      </c>
      <c r="D87" s="658"/>
      <c r="E87" s="655"/>
      <c r="F87" s="602"/>
      <c r="G87" s="655"/>
      <c r="H87" s="655"/>
      <c r="I87" s="656"/>
      <c r="J87" s="656"/>
      <c r="K87" s="656"/>
      <c r="L87" s="802"/>
    </row>
    <row r="88" spans="1:12" s="803" customFormat="1" ht="18.399999999999999" customHeight="1" x14ac:dyDescent="0.45">
      <c r="A88" s="577"/>
      <c r="B88" s="624"/>
      <c r="C88" s="657" t="s">
        <v>676</v>
      </c>
      <c r="D88" s="658"/>
      <c r="E88" s="655"/>
      <c r="F88" s="602"/>
      <c r="G88" s="655"/>
      <c r="H88" s="655"/>
      <c r="I88" s="656"/>
      <c r="J88" s="656"/>
      <c r="K88" s="656"/>
      <c r="L88" s="802"/>
    </row>
    <row r="89" spans="1:12" s="803" customFormat="1" ht="18.399999999999999" customHeight="1" x14ac:dyDescent="0.45">
      <c r="A89" s="577"/>
      <c r="B89" s="624"/>
      <c r="C89" s="657" t="s">
        <v>677</v>
      </c>
      <c r="D89" s="658"/>
      <c r="E89" s="655"/>
      <c r="F89" s="602"/>
      <c r="G89" s="655"/>
      <c r="H89" s="655"/>
      <c r="I89" s="656"/>
      <c r="J89" s="656"/>
      <c r="K89" s="656"/>
      <c r="L89" s="802"/>
    </row>
    <row r="90" spans="1:12" s="803" customFormat="1" ht="18.399999999999999" customHeight="1" x14ac:dyDescent="0.45">
      <c r="A90" s="577"/>
      <c r="B90" s="996"/>
      <c r="C90" s="659" t="s">
        <v>678</v>
      </c>
      <c r="D90" s="658"/>
      <c r="E90" s="655"/>
      <c r="F90" s="602" t="s">
        <v>19</v>
      </c>
      <c r="G90" s="655"/>
      <c r="H90" s="655">
        <f t="shared" ref="H90:H92" si="47">E90*G90</f>
        <v>0</v>
      </c>
      <c r="I90" s="656"/>
      <c r="J90" s="656">
        <f t="shared" ref="J90:J92" si="48">+I90*E90</f>
        <v>0</v>
      </c>
      <c r="K90" s="656">
        <f t="shared" ref="K90:K92" si="49">+H90+J90</f>
        <v>0</v>
      </c>
      <c r="L90" s="802"/>
    </row>
    <row r="91" spans="1:12" s="803" customFormat="1" ht="18.399999999999999" customHeight="1" x14ac:dyDescent="0.45">
      <c r="A91" s="577"/>
      <c r="B91" s="624"/>
      <c r="C91" s="659" t="s">
        <v>679</v>
      </c>
      <c r="D91" s="658"/>
      <c r="E91" s="655"/>
      <c r="F91" s="602" t="s">
        <v>19</v>
      </c>
      <c r="G91" s="655"/>
      <c r="H91" s="655">
        <f t="shared" si="47"/>
        <v>0</v>
      </c>
      <c r="I91" s="656"/>
      <c r="J91" s="656">
        <f t="shared" si="48"/>
        <v>0</v>
      </c>
      <c r="K91" s="656">
        <f t="shared" si="49"/>
        <v>0</v>
      </c>
      <c r="L91" s="802"/>
    </row>
    <row r="92" spans="1:12" s="803" customFormat="1" ht="18.399999999999999" customHeight="1" x14ac:dyDescent="0.45">
      <c r="A92" s="577"/>
      <c r="B92" s="624"/>
      <c r="C92" s="659" t="s">
        <v>680</v>
      </c>
      <c r="D92" s="658"/>
      <c r="E92" s="655"/>
      <c r="F92" s="602" t="s">
        <v>19</v>
      </c>
      <c r="G92" s="655"/>
      <c r="H92" s="655">
        <f t="shared" si="47"/>
        <v>0</v>
      </c>
      <c r="I92" s="656"/>
      <c r="J92" s="656">
        <f t="shared" si="48"/>
        <v>0</v>
      </c>
      <c r="K92" s="656">
        <f t="shared" si="49"/>
        <v>0</v>
      </c>
      <c r="L92" s="802"/>
    </row>
    <row r="93" spans="1:12" s="803" customFormat="1" ht="18.399999999999999" customHeight="1" x14ac:dyDescent="0.45">
      <c r="A93" s="577"/>
      <c r="B93" s="624" t="s">
        <v>54</v>
      </c>
      <c r="C93" s="653" t="s">
        <v>681</v>
      </c>
      <c r="D93" s="658"/>
      <c r="E93" s="655"/>
      <c r="F93" s="602"/>
      <c r="G93" s="655"/>
      <c r="H93" s="655"/>
      <c r="I93" s="656"/>
      <c r="J93" s="656"/>
      <c r="K93" s="656"/>
      <c r="L93" s="802"/>
    </row>
    <row r="94" spans="1:12" s="803" customFormat="1" ht="18.399999999999999" customHeight="1" x14ac:dyDescent="0.45">
      <c r="A94" s="577"/>
      <c r="B94" s="661"/>
      <c r="C94" s="657" t="s">
        <v>682</v>
      </c>
      <c r="D94" s="658"/>
      <c r="E94" s="655"/>
      <c r="F94" s="602"/>
      <c r="G94" s="655"/>
      <c r="H94" s="655"/>
      <c r="I94" s="656"/>
      <c r="J94" s="656"/>
      <c r="K94" s="656"/>
      <c r="L94" s="802"/>
    </row>
    <row r="95" spans="1:12" s="803" customFormat="1" ht="18.399999999999999" customHeight="1" x14ac:dyDescent="0.45">
      <c r="A95" s="577"/>
      <c r="B95" s="996"/>
      <c r="C95" s="662" t="s">
        <v>683</v>
      </c>
      <c r="D95" s="658"/>
      <c r="E95" s="655"/>
      <c r="F95" s="602"/>
      <c r="G95" s="655"/>
      <c r="H95" s="655"/>
      <c r="I95" s="656"/>
      <c r="J95" s="656"/>
      <c r="K95" s="656"/>
      <c r="L95" s="802"/>
    </row>
    <row r="96" spans="1:12" s="803" customFormat="1" ht="18.399999999999999" customHeight="1" x14ac:dyDescent="0.45">
      <c r="A96" s="577"/>
      <c r="B96" s="661"/>
      <c r="C96" s="657" t="s">
        <v>684</v>
      </c>
      <c r="D96" s="658"/>
      <c r="E96" s="655"/>
      <c r="F96" s="602"/>
      <c r="G96" s="655"/>
      <c r="H96" s="655"/>
      <c r="I96" s="656"/>
      <c r="J96" s="656"/>
      <c r="K96" s="656"/>
      <c r="L96" s="802"/>
    </row>
    <row r="97" spans="1:12" s="803" customFormat="1" ht="18.399999999999999" customHeight="1" x14ac:dyDescent="0.45">
      <c r="A97" s="577"/>
      <c r="B97" s="661"/>
      <c r="C97" s="659" t="s">
        <v>678</v>
      </c>
      <c r="D97" s="658"/>
      <c r="E97" s="655"/>
      <c r="F97" s="602" t="s">
        <v>19</v>
      </c>
      <c r="G97" s="655"/>
      <c r="H97" s="655">
        <f t="shared" ref="H97:H98" si="50">E97*G97</f>
        <v>0</v>
      </c>
      <c r="I97" s="656"/>
      <c r="J97" s="656">
        <f t="shared" ref="J97:J98" si="51">+I97*E97</f>
        <v>0</v>
      </c>
      <c r="K97" s="656">
        <f t="shared" ref="K97:K98" si="52">+H97+J97</f>
        <v>0</v>
      </c>
      <c r="L97" s="802"/>
    </row>
    <row r="98" spans="1:12" s="803" customFormat="1" ht="18.399999999999999" customHeight="1" x14ac:dyDescent="0.45">
      <c r="A98" s="577"/>
      <c r="B98" s="624"/>
      <c r="C98" s="659" t="s">
        <v>685</v>
      </c>
      <c r="D98" s="658"/>
      <c r="E98" s="655"/>
      <c r="F98" s="602" t="s">
        <v>19</v>
      </c>
      <c r="G98" s="655"/>
      <c r="H98" s="655">
        <f t="shared" si="50"/>
        <v>0</v>
      </c>
      <c r="I98" s="656"/>
      <c r="J98" s="656">
        <f t="shared" si="51"/>
        <v>0</v>
      </c>
      <c r="K98" s="656">
        <f t="shared" si="52"/>
        <v>0</v>
      </c>
      <c r="L98" s="802"/>
    </row>
    <row r="99" spans="1:12" s="803" customFormat="1" ht="18.399999999999999" customHeight="1" x14ac:dyDescent="0.45">
      <c r="A99" s="577"/>
      <c r="B99" s="624" t="s">
        <v>54</v>
      </c>
      <c r="C99" s="653" t="s">
        <v>686</v>
      </c>
      <c r="D99" s="658"/>
      <c r="E99" s="655"/>
      <c r="F99" s="602"/>
      <c r="G99" s="655"/>
      <c r="H99" s="655"/>
      <c r="I99" s="656"/>
      <c r="J99" s="656"/>
      <c r="K99" s="656"/>
      <c r="L99" s="802"/>
    </row>
    <row r="100" spans="1:12" s="803" customFormat="1" ht="18.399999999999999" customHeight="1" x14ac:dyDescent="0.45">
      <c r="A100" s="577"/>
      <c r="B100" s="661"/>
      <c r="C100" s="659" t="s">
        <v>687</v>
      </c>
      <c r="D100" s="658"/>
      <c r="E100" s="655"/>
      <c r="F100" s="602" t="s">
        <v>19</v>
      </c>
      <c r="G100" s="655"/>
      <c r="H100" s="655">
        <f t="shared" ref="H100:H101" si="53">E100*G100</f>
        <v>0</v>
      </c>
      <c r="I100" s="656"/>
      <c r="J100" s="656">
        <f t="shared" ref="J100" si="54">+I100*E100</f>
        <v>0</v>
      </c>
      <c r="K100" s="656">
        <f t="shared" ref="K100:K101" si="55">+H100+J100</f>
        <v>0</v>
      </c>
      <c r="L100" s="802"/>
    </row>
    <row r="101" spans="1:12" s="803" customFormat="1" ht="18.399999999999999" customHeight="1" x14ac:dyDescent="0.45">
      <c r="A101" s="577"/>
      <c r="B101" s="996"/>
      <c r="C101" s="663" t="s">
        <v>688</v>
      </c>
      <c r="D101" s="658"/>
      <c r="E101" s="655"/>
      <c r="F101" s="602" t="s">
        <v>19</v>
      </c>
      <c r="G101" s="655"/>
      <c r="H101" s="655">
        <f t="shared" si="53"/>
        <v>0</v>
      </c>
      <c r="I101" s="656"/>
      <c r="J101" s="656"/>
      <c r="K101" s="656">
        <f t="shared" si="55"/>
        <v>0</v>
      </c>
      <c r="L101" s="802"/>
    </row>
    <row r="102" spans="1:12" s="803" customFormat="1" ht="18.399999999999999" customHeight="1" x14ac:dyDescent="0.45">
      <c r="A102" s="577"/>
      <c r="B102" s="624" t="s">
        <v>54</v>
      </c>
      <c r="C102" s="653" t="s">
        <v>346</v>
      </c>
      <c r="D102" s="658"/>
      <c r="E102" s="655"/>
      <c r="F102" s="602"/>
      <c r="G102" s="655"/>
      <c r="H102" s="655"/>
      <c r="I102" s="656"/>
      <c r="J102" s="656"/>
      <c r="K102" s="656"/>
      <c r="L102" s="802"/>
    </row>
    <row r="103" spans="1:12" s="803" customFormat="1" ht="18.399999999999999" customHeight="1" x14ac:dyDescent="0.45">
      <c r="A103" s="577"/>
      <c r="B103" s="624"/>
      <c r="C103" s="657" t="s">
        <v>689</v>
      </c>
      <c r="D103" s="658"/>
      <c r="E103" s="655"/>
      <c r="F103" s="602" t="s">
        <v>19</v>
      </c>
      <c r="G103" s="655"/>
      <c r="H103" s="655">
        <f t="shared" ref="H103" si="56">E103*G103</f>
        <v>0</v>
      </c>
      <c r="I103" s="656"/>
      <c r="J103" s="656">
        <f t="shared" ref="J103" si="57">+I103*E103</f>
        <v>0</v>
      </c>
      <c r="K103" s="656">
        <f t="shared" ref="K103" si="58">+H103+J103</f>
        <v>0</v>
      </c>
      <c r="L103" s="802"/>
    </row>
    <row r="104" spans="1:12" s="803" customFormat="1" ht="18.399999999999999" customHeight="1" x14ac:dyDescent="0.45">
      <c r="A104" s="577"/>
      <c r="B104" s="624"/>
      <c r="C104" s="657" t="s">
        <v>690</v>
      </c>
      <c r="D104" s="658"/>
      <c r="E104" s="655"/>
      <c r="F104" s="602"/>
      <c r="G104" s="655"/>
      <c r="H104" s="655"/>
      <c r="I104" s="656"/>
      <c r="J104" s="656"/>
      <c r="K104" s="656"/>
      <c r="L104" s="802"/>
    </row>
    <row r="105" spans="1:12" s="803" customFormat="1" ht="18.399999999999999" customHeight="1" x14ac:dyDescent="0.45">
      <c r="A105" s="577"/>
      <c r="B105" s="624" t="s">
        <v>54</v>
      </c>
      <c r="C105" s="653" t="s">
        <v>691</v>
      </c>
      <c r="D105" s="658"/>
      <c r="E105" s="655"/>
      <c r="F105" s="602"/>
      <c r="G105" s="655"/>
      <c r="H105" s="655"/>
      <c r="I105" s="656"/>
      <c r="J105" s="656"/>
      <c r="K105" s="656"/>
      <c r="L105" s="802"/>
    </row>
    <row r="106" spans="1:12" s="803" customFormat="1" ht="18.399999999999999" customHeight="1" x14ac:dyDescent="0.45">
      <c r="A106" s="577"/>
      <c r="B106" s="661"/>
      <c r="C106" s="657" t="s">
        <v>692</v>
      </c>
      <c r="D106" s="658"/>
      <c r="E106" s="655"/>
      <c r="F106" s="602"/>
      <c r="G106" s="655"/>
      <c r="H106" s="655"/>
      <c r="I106" s="656"/>
      <c r="J106" s="656"/>
      <c r="K106" s="656"/>
      <c r="L106" s="802"/>
    </row>
    <row r="107" spans="1:12" s="803" customFormat="1" ht="18.399999999999999" customHeight="1" x14ac:dyDescent="0.45">
      <c r="A107" s="577"/>
      <c r="B107" s="996"/>
      <c r="C107" s="657" t="s">
        <v>693</v>
      </c>
      <c r="D107" s="658"/>
      <c r="E107" s="655"/>
      <c r="F107" s="602" t="s">
        <v>19</v>
      </c>
      <c r="G107" s="655"/>
      <c r="H107" s="655">
        <f t="shared" ref="H107:H113" si="59">E107*G107</f>
        <v>0</v>
      </c>
      <c r="I107" s="656"/>
      <c r="J107" s="656">
        <f t="shared" ref="J107:J111" si="60">+I107*E107</f>
        <v>0</v>
      </c>
      <c r="K107" s="656">
        <f t="shared" ref="K107:K113" si="61">+H107+J107</f>
        <v>0</v>
      </c>
      <c r="L107" s="802"/>
    </row>
    <row r="108" spans="1:12" s="803" customFormat="1" ht="18.399999999999999" customHeight="1" x14ac:dyDescent="0.45">
      <c r="A108" s="577"/>
      <c r="B108" s="661"/>
      <c r="C108" s="657" t="s">
        <v>694</v>
      </c>
      <c r="D108" s="658"/>
      <c r="E108" s="655"/>
      <c r="F108" s="602" t="s">
        <v>19</v>
      </c>
      <c r="G108" s="655"/>
      <c r="H108" s="655">
        <f t="shared" si="59"/>
        <v>0</v>
      </c>
      <c r="I108" s="656"/>
      <c r="J108" s="656">
        <f t="shared" si="60"/>
        <v>0</v>
      </c>
      <c r="K108" s="656">
        <f t="shared" si="61"/>
        <v>0</v>
      </c>
      <c r="L108" s="802"/>
    </row>
    <row r="109" spans="1:12" s="803" customFormat="1" ht="18.399999999999999" customHeight="1" x14ac:dyDescent="0.45">
      <c r="A109" s="577"/>
      <c r="B109" s="661"/>
      <c r="C109" s="657" t="s">
        <v>695</v>
      </c>
      <c r="D109" s="658"/>
      <c r="E109" s="655"/>
      <c r="F109" s="602" t="s">
        <v>19</v>
      </c>
      <c r="G109" s="655"/>
      <c r="H109" s="655">
        <f t="shared" si="59"/>
        <v>0</v>
      </c>
      <c r="I109" s="656"/>
      <c r="J109" s="656">
        <f t="shared" si="60"/>
        <v>0</v>
      </c>
      <c r="K109" s="656">
        <f t="shared" si="61"/>
        <v>0</v>
      </c>
      <c r="L109" s="802"/>
    </row>
    <row r="110" spans="1:12" s="803" customFormat="1" ht="18.399999999999999" customHeight="1" x14ac:dyDescent="0.45">
      <c r="A110" s="577"/>
      <c r="B110" s="624"/>
      <c r="C110" s="657" t="s">
        <v>696</v>
      </c>
      <c r="D110" s="658"/>
      <c r="E110" s="655"/>
      <c r="F110" s="602" t="s">
        <v>19</v>
      </c>
      <c r="G110" s="655"/>
      <c r="H110" s="655">
        <f t="shared" si="59"/>
        <v>0</v>
      </c>
      <c r="I110" s="656"/>
      <c r="J110" s="656">
        <f t="shared" si="60"/>
        <v>0</v>
      </c>
      <c r="K110" s="656">
        <f t="shared" si="61"/>
        <v>0</v>
      </c>
      <c r="L110" s="802"/>
    </row>
    <row r="111" spans="1:12" s="803" customFormat="1" ht="18.399999999999999" customHeight="1" x14ac:dyDescent="0.45">
      <c r="A111" s="577"/>
      <c r="B111" s="996"/>
      <c r="C111" s="657" t="s">
        <v>697</v>
      </c>
      <c r="D111" s="658"/>
      <c r="E111" s="655"/>
      <c r="F111" s="602" t="s">
        <v>19</v>
      </c>
      <c r="G111" s="655"/>
      <c r="H111" s="655">
        <f t="shared" si="59"/>
        <v>0</v>
      </c>
      <c r="I111" s="656"/>
      <c r="J111" s="656">
        <f t="shared" si="60"/>
        <v>0</v>
      </c>
      <c r="K111" s="656">
        <f t="shared" si="61"/>
        <v>0</v>
      </c>
      <c r="L111" s="802"/>
    </row>
    <row r="112" spans="1:12" s="803" customFormat="1" ht="18.399999999999999" customHeight="1" x14ac:dyDescent="0.45">
      <c r="A112" s="577"/>
      <c r="B112" s="996"/>
      <c r="C112" s="657" t="s">
        <v>698</v>
      </c>
      <c r="D112" s="658"/>
      <c r="E112" s="655"/>
      <c r="F112" s="602" t="s">
        <v>19</v>
      </c>
      <c r="G112" s="655"/>
      <c r="H112" s="655">
        <f t="shared" si="59"/>
        <v>0</v>
      </c>
      <c r="I112" s="656"/>
      <c r="J112" s="656"/>
      <c r="K112" s="656">
        <f t="shared" si="61"/>
        <v>0</v>
      </c>
      <c r="L112" s="802"/>
    </row>
    <row r="113" spans="1:12" s="803" customFormat="1" ht="18.399999999999999" customHeight="1" x14ac:dyDescent="0.45">
      <c r="A113" s="664"/>
      <c r="B113" s="624"/>
      <c r="C113" s="659" t="s">
        <v>699</v>
      </c>
      <c r="D113" s="658"/>
      <c r="E113" s="655"/>
      <c r="F113" s="602" t="s">
        <v>19</v>
      </c>
      <c r="G113" s="655"/>
      <c r="H113" s="655">
        <f t="shared" si="59"/>
        <v>0</v>
      </c>
      <c r="I113" s="656"/>
      <c r="J113" s="656"/>
      <c r="K113" s="656">
        <f t="shared" si="61"/>
        <v>0</v>
      </c>
      <c r="L113" s="802"/>
    </row>
    <row r="114" spans="1:12" s="803" customFormat="1" ht="18.399999999999999" customHeight="1" x14ac:dyDescent="0.45">
      <c r="A114" s="577"/>
      <c r="B114" s="624" t="s">
        <v>54</v>
      </c>
      <c r="C114" s="653" t="s">
        <v>700</v>
      </c>
      <c r="D114" s="658"/>
      <c r="E114" s="655"/>
      <c r="F114" s="602"/>
      <c r="G114" s="655"/>
      <c r="H114" s="655"/>
      <c r="I114" s="656"/>
      <c r="J114" s="656"/>
      <c r="K114" s="656"/>
      <c r="L114" s="802"/>
    </row>
    <row r="115" spans="1:12" s="803" customFormat="1" ht="18.399999999999999" customHeight="1" x14ac:dyDescent="0.45">
      <c r="A115" s="577"/>
      <c r="B115" s="996"/>
      <c r="C115" s="659" t="s">
        <v>701</v>
      </c>
      <c r="D115" s="658"/>
      <c r="E115" s="655"/>
      <c r="F115" s="602" t="s">
        <v>19</v>
      </c>
      <c r="G115" s="655"/>
      <c r="H115" s="655">
        <f t="shared" ref="H115" si="62">E115*G115</f>
        <v>0</v>
      </c>
      <c r="I115" s="656"/>
      <c r="J115" s="656">
        <f t="shared" ref="J115" si="63">+I115*E115</f>
        <v>0</v>
      </c>
      <c r="K115" s="656">
        <f t="shared" ref="K115" si="64">+H115+J115</f>
        <v>0</v>
      </c>
      <c r="L115" s="802"/>
    </row>
    <row r="116" spans="1:12" s="803" customFormat="1" ht="18.399999999999999" customHeight="1" x14ac:dyDescent="0.45">
      <c r="A116" s="577"/>
      <c r="B116" s="661"/>
      <c r="C116" s="657" t="s">
        <v>702</v>
      </c>
      <c r="D116" s="658"/>
      <c r="E116" s="655"/>
      <c r="F116" s="602"/>
      <c r="G116" s="655"/>
      <c r="H116" s="655"/>
      <c r="I116" s="656"/>
      <c r="J116" s="656"/>
      <c r="K116" s="656"/>
      <c r="L116" s="802"/>
    </row>
    <row r="117" spans="1:12" s="803" customFormat="1" ht="18.399999999999999" customHeight="1" x14ac:dyDescent="0.45">
      <c r="A117" s="577"/>
      <c r="B117" s="661"/>
      <c r="C117" s="659" t="s">
        <v>703</v>
      </c>
      <c r="D117" s="658"/>
      <c r="E117" s="655"/>
      <c r="F117" s="602" t="s">
        <v>19</v>
      </c>
      <c r="G117" s="655"/>
      <c r="H117" s="655">
        <f t="shared" ref="H117" si="65">E117*G117</f>
        <v>0</v>
      </c>
      <c r="I117" s="656"/>
      <c r="J117" s="656"/>
      <c r="K117" s="656">
        <f t="shared" ref="K117" si="66">+H117+J117</f>
        <v>0</v>
      </c>
      <c r="L117" s="802"/>
    </row>
    <row r="118" spans="1:12" s="803" customFormat="1" ht="18.399999999999999" customHeight="1" x14ac:dyDescent="0.45">
      <c r="A118" s="577"/>
      <c r="B118" s="624" t="s">
        <v>54</v>
      </c>
      <c r="C118" s="653" t="s">
        <v>704</v>
      </c>
      <c r="D118" s="658"/>
      <c r="E118" s="655"/>
      <c r="F118" s="602"/>
      <c r="G118" s="655"/>
      <c r="H118" s="655"/>
      <c r="I118" s="656"/>
      <c r="J118" s="656"/>
      <c r="K118" s="656"/>
      <c r="L118" s="802"/>
    </row>
    <row r="119" spans="1:12" s="803" customFormat="1" ht="18.399999999999999" customHeight="1" x14ac:dyDescent="0.45">
      <c r="A119" s="577"/>
      <c r="B119" s="996"/>
      <c r="C119" s="659" t="s">
        <v>701</v>
      </c>
      <c r="D119" s="658"/>
      <c r="E119" s="655"/>
      <c r="F119" s="602" t="s">
        <v>19</v>
      </c>
      <c r="G119" s="655"/>
      <c r="H119" s="655">
        <f t="shared" ref="H119" si="67">E119*G119</f>
        <v>0</v>
      </c>
      <c r="I119" s="656"/>
      <c r="J119" s="656">
        <f t="shared" ref="J119" si="68">+I119*E119</f>
        <v>0</v>
      </c>
      <c r="K119" s="656">
        <f t="shared" ref="K119" si="69">+H119+J119</f>
        <v>0</v>
      </c>
      <c r="L119" s="802"/>
    </row>
    <row r="120" spans="1:12" s="803" customFormat="1" ht="18.399999999999999" customHeight="1" x14ac:dyDescent="0.45">
      <c r="A120" s="577"/>
      <c r="B120" s="661"/>
      <c r="C120" s="657" t="s">
        <v>705</v>
      </c>
      <c r="D120" s="658"/>
      <c r="E120" s="655"/>
      <c r="F120" s="602"/>
      <c r="G120" s="655"/>
      <c r="H120" s="655"/>
      <c r="I120" s="656"/>
      <c r="J120" s="656"/>
      <c r="K120" s="656"/>
      <c r="L120" s="802"/>
    </row>
    <row r="121" spans="1:12" s="803" customFormat="1" ht="18.399999999999999" customHeight="1" x14ac:dyDescent="0.45">
      <c r="A121" s="577"/>
      <c r="B121" s="661"/>
      <c r="C121" s="659" t="s">
        <v>703</v>
      </c>
      <c r="D121" s="658"/>
      <c r="E121" s="655"/>
      <c r="F121" s="602" t="s">
        <v>19</v>
      </c>
      <c r="G121" s="655"/>
      <c r="H121" s="655">
        <f t="shared" ref="H121" si="70">E121*G121</f>
        <v>0</v>
      </c>
      <c r="I121" s="656"/>
      <c r="J121" s="656"/>
      <c r="K121" s="656">
        <f t="shared" ref="K121" si="71">+H121+J121</f>
        <v>0</v>
      </c>
      <c r="L121" s="802"/>
    </row>
    <row r="122" spans="1:12" s="803" customFormat="1" ht="18.399999999999999" customHeight="1" x14ac:dyDescent="0.45">
      <c r="A122" s="577"/>
      <c r="B122" s="624" t="s">
        <v>54</v>
      </c>
      <c r="C122" s="653" t="s">
        <v>706</v>
      </c>
      <c r="D122" s="658"/>
      <c r="E122" s="655"/>
      <c r="F122" s="602"/>
      <c r="G122" s="655"/>
      <c r="H122" s="655"/>
      <c r="I122" s="656"/>
      <c r="J122" s="656"/>
      <c r="K122" s="656"/>
      <c r="L122" s="802"/>
    </row>
    <row r="123" spans="1:12" s="803" customFormat="1" ht="18.399999999999999" customHeight="1" x14ac:dyDescent="0.45">
      <c r="A123" s="577"/>
      <c r="B123" s="624"/>
      <c r="C123" s="657" t="s">
        <v>707</v>
      </c>
      <c r="D123" s="658"/>
      <c r="E123" s="655"/>
      <c r="F123" s="602" t="s">
        <v>19</v>
      </c>
      <c r="G123" s="655"/>
      <c r="H123" s="655">
        <f t="shared" ref="H123" si="72">E123*G123</f>
        <v>0</v>
      </c>
      <c r="I123" s="656"/>
      <c r="J123" s="656">
        <f t="shared" ref="J123" si="73">+I123*E123</f>
        <v>0</v>
      </c>
      <c r="K123" s="656">
        <f t="shared" ref="K123" si="74">+H123+J123</f>
        <v>0</v>
      </c>
      <c r="L123" s="802"/>
    </row>
    <row r="124" spans="1:12" s="803" customFormat="1" ht="18.399999999999999" customHeight="1" x14ac:dyDescent="0.45">
      <c r="A124" s="577"/>
      <c r="B124" s="624"/>
      <c r="C124" s="657" t="s">
        <v>708</v>
      </c>
      <c r="D124" s="658"/>
      <c r="E124" s="655"/>
      <c r="F124" s="602"/>
      <c r="G124" s="655"/>
      <c r="H124" s="655"/>
      <c r="I124" s="656"/>
      <c r="J124" s="656"/>
      <c r="K124" s="656"/>
      <c r="L124" s="802"/>
    </row>
    <row r="125" spans="1:12" s="803" customFormat="1" ht="18.399999999999999" customHeight="1" x14ac:dyDescent="0.45">
      <c r="A125" s="577"/>
      <c r="B125" s="624" t="s">
        <v>54</v>
      </c>
      <c r="C125" s="653" t="s">
        <v>709</v>
      </c>
      <c r="D125" s="658"/>
      <c r="E125" s="655"/>
      <c r="F125" s="602"/>
      <c r="G125" s="655"/>
      <c r="H125" s="655"/>
      <c r="I125" s="656"/>
      <c r="J125" s="656"/>
      <c r="K125" s="656"/>
      <c r="L125" s="802"/>
    </row>
    <row r="126" spans="1:12" s="803" customFormat="1" ht="18.399999999999999" customHeight="1" x14ac:dyDescent="0.45">
      <c r="A126" s="577"/>
      <c r="B126" s="996"/>
      <c r="C126" s="659" t="s">
        <v>710</v>
      </c>
      <c r="D126" s="658"/>
      <c r="E126" s="655"/>
      <c r="F126" s="602" t="s">
        <v>19</v>
      </c>
      <c r="G126" s="655"/>
      <c r="H126" s="655">
        <f t="shared" ref="H126" si="75">E126*G126</f>
        <v>0</v>
      </c>
      <c r="I126" s="656"/>
      <c r="J126" s="656">
        <f t="shared" ref="J126" si="76">+I126*E126</f>
        <v>0</v>
      </c>
      <c r="K126" s="656">
        <f t="shared" ref="K126" si="77">+H126+J126</f>
        <v>0</v>
      </c>
      <c r="L126" s="802"/>
    </row>
    <row r="127" spans="1:12" s="803" customFormat="1" ht="18.399999999999999" customHeight="1" x14ac:dyDescent="0.45">
      <c r="A127" s="577"/>
      <c r="B127" s="661"/>
      <c r="C127" s="657" t="s">
        <v>711</v>
      </c>
      <c r="D127" s="658"/>
      <c r="E127" s="655"/>
      <c r="F127" s="602"/>
      <c r="G127" s="655"/>
      <c r="H127" s="655"/>
      <c r="I127" s="656"/>
      <c r="J127" s="656"/>
      <c r="K127" s="656"/>
      <c r="L127" s="802"/>
    </row>
    <row r="128" spans="1:12" s="803" customFormat="1" ht="18.399999999999999" customHeight="1" x14ac:dyDescent="0.45">
      <c r="A128" s="577"/>
      <c r="B128" s="661"/>
      <c r="C128" s="659" t="s">
        <v>703</v>
      </c>
      <c r="D128" s="658"/>
      <c r="E128" s="655"/>
      <c r="F128" s="602" t="s">
        <v>19</v>
      </c>
      <c r="G128" s="655"/>
      <c r="H128" s="655">
        <f t="shared" ref="H128" si="78">E128*G128</f>
        <v>0</v>
      </c>
      <c r="I128" s="656"/>
      <c r="J128" s="656"/>
      <c r="K128" s="656">
        <f t="shared" ref="K128" si="79">+H128+J128</f>
        <v>0</v>
      </c>
      <c r="L128" s="802"/>
    </row>
    <row r="129" spans="1:12" s="803" customFormat="1" ht="18.399999999999999" customHeight="1" x14ac:dyDescent="0.45">
      <c r="A129" s="664"/>
      <c r="B129" s="624" t="s">
        <v>54</v>
      </c>
      <c r="C129" s="653" t="s">
        <v>712</v>
      </c>
      <c r="D129" s="658"/>
      <c r="E129" s="602"/>
      <c r="F129" s="665"/>
      <c r="G129" s="655"/>
      <c r="H129" s="656"/>
      <c r="I129" s="656"/>
      <c r="J129" s="656"/>
      <c r="K129" s="656"/>
      <c r="L129" s="802"/>
    </row>
    <row r="130" spans="1:12" s="803" customFormat="1" ht="18.399999999999999" customHeight="1" x14ac:dyDescent="0.45">
      <c r="A130" s="577"/>
      <c r="B130" s="624"/>
      <c r="C130" s="657" t="s">
        <v>713</v>
      </c>
      <c r="D130" s="658"/>
      <c r="E130" s="655"/>
      <c r="F130" s="602" t="s">
        <v>19</v>
      </c>
      <c r="G130" s="655"/>
      <c r="H130" s="655">
        <f t="shared" ref="H130" si="80">E130*G130</f>
        <v>0</v>
      </c>
      <c r="I130" s="656"/>
      <c r="J130" s="656">
        <f t="shared" ref="J130" si="81">+I130*E130</f>
        <v>0</v>
      </c>
      <c r="K130" s="656">
        <f t="shared" ref="K130" si="82">+H130+J130</f>
        <v>0</v>
      </c>
      <c r="L130" s="802"/>
    </row>
    <row r="131" spans="1:12" s="803" customFormat="1" ht="18.399999999999999" customHeight="1" x14ac:dyDescent="0.45">
      <c r="A131" s="577"/>
      <c r="B131" s="624"/>
      <c r="C131" s="657" t="s">
        <v>714</v>
      </c>
      <c r="D131" s="658"/>
      <c r="E131" s="655"/>
      <c r="F131" s="602"/>
      <c r="G131" s="655"/>
      <c r="H131" s="655"/>
      <c r="I131" s="656"/>
      <c r="J131" s="656"/>
      <c r="K131" s="656"/>
      <c r="L131" s="802"/>
    </row>
    <row r="132" spans="1:12" s="803" customFormat="1" ht="18.399999999999999" customHeight="1" x14ac:dyDescent="0.45">
      <c r="A132" s="577"/>
      <c r="B132" s="624" t="s">
        <v>54</v>
      </c>
      <c r="C132" s="653" t="s">
        <v>715</v>
      </c>
      <c r="D132" s="658"/>
      <c r="E132" s="655"/>
      <c r="F132" s="602"/>
      <c r="G132" s="655"/>
      <c r="H132" s="655"/>
      <c r="I132" s="656"/>
      <c r="J132" s="656"/>
      <c r="K132" s="656"/>
      <c r="L132" s="802"/>
    </row>
    <row r="133" spans="1:12" s="803" customFormat="1" ht="18.399999999999999" customHeight="1" x14ac:dyDescent="0.45">
      <c r="A133" s="577"/>
      <c r="B133" s="624"/>
      <c r="C133" s="659" t="s">
        <v>716</v>
      </c>
      <c r="D133" s="658"/>
      <c r="E133" s="655"/>
      <c r="F133" s="602" t="s">
        <v>19</v>
      </c>
      <c r="G133" s="655"/>
      <c r="H133" s="655">
        <f t="shared" ref="H133:H134" si="83">E133*G133</f>
        <v>0</v>
      </c>
      <c r="I133" s="656"/>
      <c r="J133" s="656">
        <f t="shared" ref="J133" si="84">+I133*E133</f>
        <v>0</v>
      </c>
      <c r="K133" s="656">
        <f t="shared" ref="K133:K138" si="85">+H133+J133</f>
        <v>0</v>
      </c>
      <c r="L133" s="802"/>
    </row>
    <row r="134" spans="1:12" s="803" customFormat="1" ht="18.399999999999999" customHeight="1" x14ac:dyDescent="0.45">
      <c r="A134" s="577"/>
      <c r="B134" s="624"/>
      <c r="C134" s="659" t="s">
        <v>717</v>
      </c>
      <c r="D134" s="658"/>
      <c r="E134" s="655"/>
      <c r="F134" s="602" t="s">
        <v>19</v>
      </c>
      <c r="G134" s="655"/>
      <c r="H134" s="655">
        <f t="shared" si="83"/>
        <v>0</v>
      </c>
      <c r="I134" s="656"/>
      <c r="J134" s="656"/>
      <c r="K134" s="656">
        <f t="shared" si="85"/>
        <v>0</v>
      </c>
      <c r="L134" s="802"/>
    </row>
    <row r="135" spans="1:12" s="803" customFormat="1" ht="18.399999999999999" customHeight="1" x14ac:dyDescent="0.45">
      <c r="A135" s="666"/>
      <c r="B135" s="624" t="s">
        <v>54</v>
      </c>
      <c r="C135" s="667" t="s">
        <v>64</v>
      </c>
      <c r="D135" s="668"/>
      <c r="E135" s="669"/>
      <c r="F135" s="665" t="s">
        <v>19</v>
      </c>
      <c r="G135" s="656"/>
      <c r="H135" s="656">
        <f>+G135*E135</f>
        <v>0</v>
      </c>
      <c r="I135" s="656"/>
      <c r="J135" s="656">
        <f t="shared" ref="J135:J138" si="86">+I135*E135</f>
        <v>0</v>
      </c>
      <c r="K135" s="656">
        <f t="shared" si="85"/>
        <v>0</v>
      </c>
      <c r="L135" s="802"/>
    </row>
    <row r="136" spans="1:12" s="803" customFormat="1" ht="18.399999999999999" customHeight="1" x14ac:dyDescent="0.45">
      <c r="A136" s="666"/>
      <c r="B136" s="624" t="s">
        <v>54</v>
      </c>
      <c r="C136" s="667" t="s">
        <v>235</v>
      </c>
      <c r="D136" s="668"/>
      <c r="E136" s="669"/>
      <c r="F136" s="665" t="s">
        <v>19</v>
      </c>
      <c r="G136" s="656"/>
      <c r="H136" s="656">
        <f>+G136*E136</f>
        <v>0</v>
      </c>
      <c r="I136" s="656"/>
      <c r="J136" s="656">
        <f t="shared" si="86"/>
        <v>0</v>
      </c>
      <c r="K136" s="656">
        <f t="shared" si="85"/>
        <v>0</v>
      </c>
      <c r="L136" s="802"/>
    </row>
    <row r="137" spans="1:12" s="803" customFormat="1" ht="18.399999999999999" customHeight="1" x14ac:dyDescent="0.45">
      <c r="A137" s="577"/>
      <c r="B137" s="624" t="s">
        <v>54</v>
      </c>
      <c r="C137" s="657" t="s">
        <v>718</v>
      </c>
      <c r="D137" s="658"/>
      <c r="E137" s="655"/>
      <c r="F137" s="602" t="s">
        <v>19</v>
      </c>
      <c r="G137" s="655"/>
      <c r="H137" s="655">
        <f t="shared" ref="H137:H138" si="87">E137*G137</f>
        <v>0</v>
      </c>
      <c r="I137" s="656"/>
      <c r="J137" s="656">
        <f t="shared" si="86"/>
        <v>0</v>
      </c>
      <c r="K137" s="656">
        <f t="shared" si="85"/>
        <v>0</v>
      </c>
      <c r="L137" s="802"/>
    </row>
    <row r="138" spans="1:12" s="803" customFormat="1" ht="18.399999999999999" customHeight="1" x14ac:dyDescent="0.45">
      <c r="A138" s="577"/>
      <c r="B138" s="624" t="s">
        <v>54</v>
      </c>
      <c r="C138" s="657" t="s">
        <v>719</v>
      </c>
      <c r="D138" s="658"/>
      <c r="E138" s="655"/>
      <c r="F138" s="602" t="s">
        <v>19</v>
      </c>
      <c r="G138" s="655"/>
      <c r="H138" s="655">
        <f t="shared" si="87"/>
        <v>0</v>
      </c>
      <c r="I138" s="656"/>
      <c r="J138" s="656">
        <f t="shared" si="86"/>
        <v>0</v>
      </c>
      <c r="K138" s="656">
        <f t="shared" si="85"/>
        <v>0</v>
      </c>
      <c r="L138" s="802"/>
    </row>
    <row r="139" spans="1:12" s="803" customFormat="1" ht="18.399999999999999" customHeight="1" x14ac:dyDescent="0.45">
      <c r="A139" s="846"/>
      <c r="B139" s="642"/>
      <c r="C139" s="847"/>
      <c r="D139" s="848"/>
      <c r="E139" s="849"/>
      <c r="F139" s="850"/>
      <c r="G139" s="849"/>
      <c r="H139" s="849"/>
      <c r="I139" s="674"/>
      <c r="J139" s="674"/>
      <c r="K139" s="674"/>
      <c r="L139" s="264"/>
    </row>
    <row r="140" spans="1:12" s="541" customFormat="1" ht="18.399999999999999" customHeight="1" x14ac:dyDescent="0.5">
      <c r="A140" s="603"/>
      <c r="B140" s="1128" t="s">
        <v>65</v>
      </c>
      <c r="C140" s="1129"/>
      <c r="D140" s="1130"/>
      <c r="E140" s="676"/>
      <c r="F140" s="677"/>
      <c r="G140" s="606"/>
      <c r="H140" s="606">
        <f>SUM(H39:H138)</f>
        <v>0</v>
      </c>
      <c r="I140" s="606"/>
      <c r="J140" s="606">
        <f>SUM(J39:J138)</f>
        <v>0</v>
      </c>
      <c r="K140" s="606">
        <f>SUM(K39:K138)</f>
        <v>0</v>
      </c>
      <c r="L140" s="757"/>
    </row>
    <row r="141" spans="1:12" ht="18.600000000000001" customHeight="1" x14ac:dyDescent="0.45">
      <c r="A141" s="794">
        <v>3</v>
      </c>
      <c r="B141" s="795" t="s">
        <v>720</v>
      </c>
      <c r="C141" s="796"/>
      <c r="D141" s="797"/>
      <c r="E141" s="798"/>
      <c r="F141" s="799"/>
      <c r="G141" s="800"/>
      <c r="H141" s="800"/>
      <c r="I141" s="800"/>
      <c r="J141" s="800"/>
      <c r="K141" s="800"/>
      <c r="L141" s="801"/>
    </row>
    <row r="142" spans="1:12" ht="18.600000000000001" customHeight="1" x14ac:dyDescent="0.45">
      <c r="A142" s="772"/>
      <c r="B142" s="773" t="s">
        <v>54</v>
      </c>
      <c r="C142" s="774" t="s">
        <v>721</v>
      </c>
      <c r="D142" s="763"/>
      <c r="E142" s="766"/>
      <c r="F142" s="737" t="s">
        <v>19</v>
      </c>
      <c r="G142" s="767"/>
      <c r="H142" s="767">
        <f>+G142*E142</f>
        <v>0</v>
      </c>
      <c r="I142" s="767"/>
      <c r="J142" s="767"/>
      <c r="K142" s="767">
        <f>+H142+J142</f>
        <v>0</v>
      </c>
      <c r="L142" s="16"/>
    </row>
    <row r="143" spans="1:12" ht="18.600000000000001" customHeight="1" x14ac:dyDescent="0.45">
      <c r="A143" s="772"/>
      <c r="B143" s="773" t="s">
        <v>54</v>
      </c>
      <c r="C143" s="774" t="s">
        <v>722</v>
      </c>
      <c r="D143" s="15"/>
      <c r="E143" s="775"/>
      <c r="F143" s="737" t="s">
        <v>19</v>
      </c>
      <c r="G143" s="767"/>
      <c r="H143" s="767">
        <f>+G143*E143</f>
        <v>0</v>
      </c>
      <c r="I143" s="767"/>
      <c r="J143" s="767"/>
      <c r="K143" s="767">
        <f>+H143+J143</f>
        <v>0</v>
      </c>
      <c r="L143" s="201"/>
    </row>
    <row r="144" spans="1:12" ht="18.600000000000001" customHeight="1" x14ac:dyDescent="0.45">
      <c r="A144" s="772"/>
      <c r="B144" s="773" t="s">
        <v>54</v>
      </c>
      <c r="C144" s="774" t="s">
        <v>723</v>
      </c>
      <c r="D144" s="15"/>
      <c r="E144" s="775"/>
      <c r="F144" s="737" t="s">
        <v>19</v>
      </c>
      <c r="G144" s="767"/>
      <c r="H144" s="767">
        <f>+G144*E144</f>
        <v>0</v>
      </c>
      <c r="I144" s="767"/>
      <c r="J144" s="767"/>
      <c r="K144" s="767">
        <f>+H144+J144</f>
        <v>0</v>
      </c>
      <c r="L144" s="201"/>
    </row>
    <row r="145" spans="1:17" ht="18.600000000000001" customHeight="1" x14ac:dyDescent="0.45">
      <c r="A145" s="776"/>
      <c r="B145" s="777"/>
      <c r="C145" s="778"/>
      <c r="D145" s="779"/>
      <c r="E145" s="780"/>
      <c r="F145" s="781"/>
      <c r="G145" s="782"/>
      <c r="H145" s="755"/>
      <c r="I145" s="755"/>
      <c r="J145" s="755"/>
      <c r="K145" s="755"/>
      <c r="L145" s="75"/>
    </row>
    <row r="146" spans="1:17" ht="18.600000000000001" customHeight="1" x14ac:dyDescent="0.45">
      <c r="A146" s="783"/>
      <c r="B146" s="1178" t="s">
        <v>724</v>
      </c>
      <c r="C146" s="1179"/>
      <c r="D146" s="1180"/>
      <c r="E146" s="769"/>
      <c r="F146" s="770"/>
      <c r="G146" s="533"/>
      <c r="H146" s="533">
        <f>SUM(H142:H145)</f>
        <v>0</v>
      </c>
      <c r="I146" s="533"/>
      <c r="J146" s="533">
        <f>SUM(J142:J145)</f>
        <v>0</v>
      </c>
      <c r="K146" s="533">
        <f>SUM(K142:K145)</f>
        <v>0</v>
      </c>
      <c r="L146" s="757"/>
      <c r="N146" s="759"/>
      <c r="P146" s="768"/>
      <c r="Q146" s="759"/>
    </row>
    <row r="147" spans="1:17" ht="18.600000000000001" customHeight="1" x14ac:dyDescent="0.45">
      <c r="A147" s="784">
        <v>4</v>
      </c>
      <c r="B147" s="761" t="s">
        <v>72</v>
      </c>
      <c r="C147" s="785"/>
      <c r="D147" s="15"/>
      <c r="E147" s="786"/>
      <c r="F147" s="737"/>
      <c r="G147" s="744"/>
      <c r="H147" s="744"/>
      <c r="I147" s="744"/>
      <c r="J147" s="744"/>
      <c r="K147" s="744"/>
      <c r="L147" s="16"/>
    </row>
    <row r="148" spans="1:17" ht="18.600000000000001" customHeight="1" x14ac:dyDescent="0.45">
      <c r="A148" s="787"/>
      <c r="B148" s="773" t="s">
        <v>54</v>
      </c>
      <c r="C148" s="788" t="s">
        <v>729</v>
      </c>
      <c r="D148" s="750"/>
      <c r="E148" s="736"/>
      <c r="F148" s="737" t="s">
        <v>19</v>
      </c>
      <c r="G148" s="618"/>
      <c r="H148" s="767">
        <f>+G148*E148</f>
        <v>0</v>
      </c>
      <c r="I148" s="767"/>
      <c r="J148" s="767">
        <f>+I148*E148</f>
        <v>0</v>
      </c>
      <c r="K148" s="767">
        <f>+H148+J148</f>
        <v>0</v>
      </c>
      <c r="L148" s="16"/>
    </row>
    <row r="149" spans="1:17" ht="18.600000000000001" customHeight="1" x14ac:dyDescent="0.5">
      <c r="A149" s="789"/>
      <c r="B149" s="1167"/>
      <c r="C149" s="1168"/>
      <c r="D149" s="1169"/>
      <c r="E149" s="753"/>
      <c r="F149" s="755"/>
      <c r="G149" s="755"/>
      <c r="H149" s="755"/>
      <c r="I149" s="755"/>
      <c r="J149" s="755"/>
      <c r="K149" s="755"/>
      <c r="L149" s="789"/>
    </row>
    <row r="150" spans="1:17" ht="18.600000000000001" customHeight="1" x14ac:dyDescent="0.5">
      <c r="A150" s="790"/>
      <c r="B150" s="1170" t="s">
        <v>80</v>
      </c>
      <c r="C150" s="1171"/>
      <c r="D150" s="1172"/>
      <c r="E150" s="758"/>
      <c r="F150" s="533"/>
      <c r="G150" s="533"/>
      <c r="H150" s="533">
        <f>SUM(H148:H148)</f>
        <v>0</v>
      </c>
      <c r="I150" s="533"/>
      <c r="J150" s="533">
        <f>SUM(J148:J148)</f>
        <v>0</v>
      </c>
      <c r="K150" s="533">
        <f>SUM(K148:K148)</f>
        <v>0</v>
      </c>
      <c r="L150" s="790"/>
    </row>
    <row r="151" spans="1:17" ht="18.600000000000001" customHeight="1" x14ac:dyDescent="0.5">
      <c r="B151" s="9"/>
      <c r="C151" s="9"/>
      <c r="D151" s="9"/>
      <c r="E151" s="745"/>
      <c r="G151" s="9"/>
      <c r="H151" s="9"/>
    </row>
    <row r="152" spans="1:17" ht="18.600000000000001" customHeight="1" x14ac:dyDescent="0.5">
      <c r="B152" s="9"/>
      <c r="C152" s="9"/>
      <c r="D152" s="9"/>
      <c r="E152" s="745"/>
      <c r="G152" s="9"/>
      <c r="H152" s="9"/>
    </row>
    <row r="153" spans="1:17" ht="18.600000000000001" customHeight="1" x14ac:dyDescent="0.5">
      <c r="B153" s="9"/>
      <c r="C153" s="9"/>
      <c r="D153" s="9"/>
      <c r="E153" s="745"/>
      <c r="G153" s="9"/>
      <c r="H153" s="9"/>
    </row>
    <row r="154" spans="1:17" ht="18.600000000000001" customHeight="1" x14ac:dyDescent="0.5">
      <c r="B154" s="9"/>
      <c r="C154" s="9"/>
      <c r="D154" s="9"/>
      <c r="E154" s="745"/>
      <c r="G154" s="9"/>
      <c r="H154" s="9"/>
    </row>
    <row r="155" spans="1:17" ht="18.600000000000001" customHeight="1" x14ac:dyDescent="0.5">
      <c r="B155" s="9"/>
      <c r="C155" s="9"/>
      <c r="D155" s="9"/>
      <c r="E155" s="745"/>
      <c r="G155" s="9"/>
      <c r="H155" s="9"/>
    </row>
    <row r="156" spans="1:17" ht="18.600000000000001" customHeight="1" x14ac:dyDescent="0.5">
      <c r="B156" s="9"/>
      <c r="C156" s="9"/>
      <c r="D156" s="9"/>
      <c r="E156" s="745"/>
      <c r="G156" s="9"/>
      <c r="H156" s="9"/>
    </row>
    <row r="157" spans="1:17" ht="18.600000000000001" customHeight="1" x14ac:dyDescent="0.5">
      <c r="B157" s="9"/>
      <c r="C157" s="9"/>
      <c r="D157" s="9"/>
      <c r="E157" s="745"/>
      <c r="G157" s="9"/>
      <c r="H157" s="9"/>
    </row>
    <row r="158" spans="1:17" ht="18.600000000000001" customHeight="1" x14ac:dyDescent="0.5">
      <c r="B158" s="9"/>
      <c r="C158" s="9"/>
      <c r="D158" s="9"/>
      <c r="E158" s="745"/>
      <c r="G158" s="9"/>
      <c r="H158" s="9"/>
    </row>
    <row r="159" spans="1:17" ht="18.600000000000001" customHeight="1" x14ac:dyDescent="0.5">
      <c r="B159" s="9"/>
      <c r="C159" s="9"/>
      <c r="D159" s="9"/>
      <c r="E159" s="745"/>
      <c r="G159" s="9"/>
      <c r="H159" s="9"/>
    </row>
    <row r="160" spans="1:17" ht="18.600000000000001" customHeight="1" x14ac:dyDescent="0.5">
      <c r="B160" s="9"/>
      <c r="C160" s="9"/>
      <c r="D160" s="9"/>
      <c r="E160" s="745"/>
      <c r="G160" s="9"/>
      <c r="H160" s="9"/>
    </row>
    <row r="161" spans="5:5" s="9" customFormat="1" ht="18.600000000000001" customHeight="1" x14ac:dyDescent="0.5">
      <c r="E161" s="745"/>
    </row>
    <row r="162" spans="5:5" s="9" customFormat="1" ht="18.600000000000001" customHeight="1" x14ac:dyDescent="0.5">
      <c r="E162" s="745"/>
    </row>
    <row r="163" spans="5:5" s="9" customFormat="1" ht="18.600000000000001" customHeight="1" x14ac:dyDescent="0.5">
      <c r="E163" s="745"/>
    </row>
    <row r="164" spans="5:5" s="9" customFormat="1" ht="18.600000000000001" customHeight="1" x14ac:dyDescent="0.5">
      <c r="E164" s="745"/>
    </row>
    <row r="165" spans="5:5" s="9" customFormat="1" ht="18.600000000000001" customHeight="1" x14ac:dyDescent="0.5">
      <c r="E165" s="745"/>
    </row>
    <row r="166" spans="5:5" s="9" customFormat="1" ht="18.600000000000001" customHeight="1" x14ac:dyDescent="0.5">
      <c r="E166" s="745"/>
    </row>
    <row r="167" spans="5:5" s="9" customFormat="1" ht="18.600000000000001" customHeight="1" x14ac:dyDescent="0.5">
      <c r="E167" s="745"/>
    </row>
    <row r="168" spans="5:5" s="9" customFormat="1" ht="18.600000000000001" customHeight="1" x14ac:dyDescent="0.5">
      <c r="E168" s="745"/>
    </row>
    <row r="169" spans="5:5" s="9" customFormat="1" ht="18.600000000000001" customHeight="1" x14ac:dyDescent="0.5">
      <c r="E169" s="745"/>
    </row>
    <row r="170" spans="5:5" s="9" customFormat="1" ht="18.600000000000001" customHeight="1" x14ac:dyDescent="0.5">
      <c r="E170" s="745"/>
    </row>
    <row r="171" spans="5:5" s="9" customFormat="1" ht="18.600000000000001" customHeight="1" x14ac:dyDescent="0.5">
      <c r="E171" s="745"/>
    </row>
    <row r="172" spans="5:5" s="9" customFormat="1" ht="18.600000000000001" customHeight="1" x14ac:dyDescent="0.5">
      <c r="E172" s="745"/>
    </row>
    <row r="173" spans="5:5" s="9" customFormat="1" ht="18.600000000000001" customHeight="1" x14ac:dyDescent="0.5">
      <c r="E173" s="745"/>
    </row>
    <row r="174" spans="5:5" s="9" customFormat="1" ht="18.600000000000001" customHeight="1" x14ac:dyDescent="0.5">
      <c r="E174" s="745"/>
    </row>
    <row r="175" spans="5:5" s="9" customFormat="1" ht="18.600000000000001" customHeight="1" x14ac:dyDescent="0.5">
      <c r="E175" s="745"/>
    </row>
    <row r="176" spans="5:5" s="9" customFormat="1" ht="18.600000000000001" customHeight="1" x14ac:dyDescent="0.5">
      <c r="E176" s="745"/>
    </row>
    <row r="177" spans="5:5" s="9" customFormat="1" ht="18.600000000000001" customHeight="1" x14ac:dyDescent="0.5">
      <c r="E177" s="745"/>
    </row>
    <row r="178" spans="5:5" s="9" customFormat="1" ht="18.600000000000001" customHeight="1" x14ac:dyDescent="0.5">
      <c r="E178" s="745"/>
    </row>
    <row r="179" spans="5:5" s="9" customFormat="1" ht="18.600000000000001" customHeight="1" x14ac:dyDescent="0.5">
      <c r="E179" s="745"/>
    </row>
    <row r="180" spans="5:5" s="9" customFormat="1" ht="18.600000000000001" customHeight="1" x14ac:dyDescent="0.5">
      <c r="E180" s="745"/>
    </row>
    <row r="181" spans="5:5" s="9" customFormat="1" ht="18.600000000000001" customHeight="1" x14ac:dyDescent="0.5"/>
    <row r="182" spans="5:5" s="9" customFormat="1" ht="18.600000000000001" customHeight="1" x14ac:dyDescent="0.5"/>
    <row r="183" spans="5:5" s="9" customFormat="1" ht="18.600000000000001" customHeight="1" x14ac:dyDescent="0.5"/>
    <row r="184" spans="5:5" s="9" customFormat="1" ht="18.600000000000001" customHeight="1" x14ac:dyDescent="0.5"/>
    <row r="185" spans="5:5" s="9" customFormat="1" ht="18.600000000000001" customHeight="1" x14ac:dyDescent="0.5"/>
    <row r="186" spans="5:5" s="9" customFormat="1" ht="18.600000000000001" customHeight="1" x14ac:dyDescent="0.5"/>
    <row r="187" spans="5:5" s="9" customFormat="1" ht="18.600000000000001" customHeight="1" x14ac:dyDescent="0.5"/>
    <row r="188" spans="5:5" s="9" customFormat="1" ht="18.600000000000001" customHeight="1" x14ac:dyDescent="0.5"/>
    <row r="189" spans="5:5" s="9" customFormat="1" ht="18.600000000000001" customHeight="1" x14ac:dyDescent="0.5"/>
    <row r="190" spans="5:5" s="9" customFormat="1" ht="18.600000000000001" customHeight="1" x14ac:dyDescent="0.5"/>
    <row r="191" spans="5:5" s="9" customFormat="1" ht="18.600000000000001" customHeight="1" x14ac:dyDescent="0.5"/>
    <row r="192" spans="5:5" s="9" customFormat="1" ht="18.600000000000001" customHeight="1" x14ac:dyDescent="0.5"/>
    <row r="193" s="9" customFormat="1" ht="18.600000000000001" customHeight="1" x14ac:dyDescent="0.5"/>
    <row r="194" s="9" customFormat="1" ht="18.600000000000001" customHeight="1" x14ac:dyDescent="0.5"/>
    <row r="195" s="9" customFormat="1" ht="18.600000000000001" customHeight="1" x14ac:dyDescent="0.5"/>
    <row r="196" s="9" customFormat="1" ht="18.600000000000001" customHeight="1" x14ac:dyDescent="0.5"/>
    <row r="197" s="9" customFormat="1" ht="18.600000000000001" customHeight="1" x14ac:dyDescent="0.5"/>
    <row r="198" s="9" customFormat="1" ht="18.600000000000001" customHeight="1" x14ac:dyDescent="0.5"/>
    <row r="199" s="9" customFormat="1" ht="18.600000000000001" customHeight="1" x14ac:dyDescent="0.5"/>
    <row r="200" s="9" customFormat="1" ht="18.600000000000001" customHeight="1" x14ac:dyDescent="0.5"/>
    <row r="201" s="9" customFormat="1" ht="18.600000000000001" customHeight="1" x14ac:dyDescent="0.5"/>
    <row r="202" s="9" customFormat="1" ht="18.600000000000001" customHeight="1" x14ac:dyDescent="0.5"/>
    <row r="203" s="9" customFormat="1" ht="18.600000000000001" customHeight="1" x14ac:dyDescent="0.5"/>
    <row r="204" s="9" customFormat="1" ht="18.600000000000001" customHeight="1" x14ac:dyDescent="0.5"/>
    <row r="205" s="9" customFormat="1" ht="18.600000000000001" customHeight="1" x14ac:dyDescent="0.5"/>
    <row r="206" s="9" customFormat="1" ht="18.600000000000001" customHeight="1" x14ac:dyDescent="0.5"/>
    <row r="207" s="9" customFormat="1" ht="18.600000000000001" customHeight="1" x14ac:dyDescent="0.5"/>
    <row r="208" s="9" customFormat="1" ht="18.600000000000001" customHeight="1" x14ac:dyDescent="0.5"/>
    <row r="209" s="9" customFormat="1" ht="18.600000000000001" customHeight="1" x14ac:dyDescent="0.5"/>
    <row r="210" s="9" customFormat="1" ht="18.600000000000001" customHeight="1" x14ac:dyDescent="0.5"/>
    <row r="211" s="9" customFormat="1" ht="18.600000000000001" customHeight="1" x14ac:dyDescent="0.5"/>
    <row r="212" s="9" customFormat="1" ht="18.600000000000001" customHeight="1" x14ac:dyDescent="0.5"/>
    <row r="213" s="9" customFormat="1" ht="18.600000000000001" customHeight="1" x14ac:dyDescent="0.5"/>
    <row r="214" s="9" customFormat="1" ht="18.600000000000001" customHeight="1" x14ac:dyDescent="0.5"/>
    <row r="215" s="9" customFormat="1" ht="18.600000000000001" customHeight="1" x14ac:dyDescent="0.5"/>
    <row r="216" s="9" customFormat="1" ht="18.600000000000001" customHeight="1" x14ac:dyDescent="0.5"/>
    <row r="217" s="9" customFormat="1" ht="18.600000000000001" customHeight="1" x14ac:dyDescent="0.5"/>
    <row r="218" s="9" customFormat="1" ht="18.600000000000001" customHeight="1" x14ac:dyDescent="0.5"/>
    <row r="219" s="9" customFormat="1" ht="18.600000000000001" customHeight="1" x14ac:dyDescent="0.5"/>
    <row r="220" s="9" customFormat="1" ht="18.600000000000001" customHeight="1" x14ac:dyDescent="0.5"/>
    <row r="221" s="9" customFormat="1" ht="18.600000000000001" customHeight="1" x14ac:dyDescent="0.5"/>
    <row r="222" s="9" customFormat="1" ht="18.600000000000001" customHeight="1" x14ac:dyDescent="0.5"/>
    <row r="223" s="9" customFormat="1" ht="18.600000000000001" customHeight="1" x14ac:dyDescent="0.5"/>
    <row r="224" s="9" customFormat="1" ht="18.600000000000001" customHeight="1" x14ac:dyDescent="0.5"/>
    <row r="225" s="9" customFormat="1" ht="18.600000000000001" customHeight="1" x14ac:dyDescent="0.5"/>
    <row r="226" s="9" customFormat="1" ht="18.600000000000001" customHeight="1" x14ac:dyDescent="0.5"/>
    <row r="227" s="9" customFormat="1" ht="18.600000000000001" customHeight="1" x14ac:dyDescent="0.5"/>
    <row r="228" s="9" customFormat="1" ht="18.600000000000001" customHeight="1" x14ac:dyDescent="0.5"/>
    <row r="229" s="9" customFormat="1" ht="18.600000000000001" customHeight="1" x14ac:dyDescent="0.5"/>
    <row r="230" s="9" customFormat="1" ht="18.600000000000001" customHeight="1" x14ac:dyDescent="0.5"/>
    <row r="231" s="9" customFormat="1" ht="18.600000000000001" customHeight="1" x14ac:dyDescent="0.5"/>
    <row r="232" s="9" customFormat="1" ht="18.600000000000001" customHeight="1" x14ac:dyDescent="0.5"/>
    <row r="233" s="9" customFormat="1" ht="18.600000000000001" customHeight="1" x14ac:dyDescent="0.5"/>
    <row r="234" s="9" customFormat="1" ht="18.600000000000001" customHeight="1" x14ac:dyDescent="0.5"/>
    <row r="235" s="9" customFormat="1" ht="18.600000000000001" customHeight="1" x14ac:dyDescent="0.5"/>
    <row r="236" s="9" customFormat="1" ht="18.600000000000001" customHeight="1" x14ac:dyDescent="0.5"/>
    <row r="237" s="9" customFormat="1" ht="18.600000000000001" customHeight="1" x14ac:dyDescent="0.5"/>
    <row r="238" s="9" customFormat="1" ht="18.600000000000001" customHeight="1" x14ac:dyDescent="0.5"/>
    <row r="239" s="9" customFormat="1" ht="18.600000000000001" customHeight="1" x14ac:dyDescent="0.5"/>
    <row r="240" s="9" customFormat="1" ht="18.600000000000001" customHeight="1" x14ac:dyDescent="0.5"/>
    <row r="241" s="9" customFormat="1" ht="18.600000000000001" customHeight="1" x14ac:dyDescent="0.5"/>
    <row r="242" s="9" customFormat="1" ht="18.600000000000001" customHeight="1" x14ac:dyDescent="0.5"/>
    <row r="243" s="9" customFormat="1" ht="18.600000000000001" customHeight="1" x14ac:dyDescent="0.5"/>
    <row r="244" s="9" customFormat="1" ht="18.600000000000001" customHeight="1" x14ac:dyDescent="0.5"/>
    <row r="245" s="9" customFormat="1" ht="18.600000000000001" customHeight="1" x14ac:dyDescent="0.5"/>
    <row r="246" s="9" customFormat="1" ht="18.600000000000001" customHeight="1" x14ac:dyDescent="0.5"/>
    <row r="247" s="9" customFormat="1" ht="18.600000000000001" customHeight="1" x14ac:dyDescent="0.5"/>
    <row r="248" s="9" customFormat="1" ht="18.600000000000001" customHeight="1" x14ac:dyDescent="0.5"/>
    <row r="249" s="9" customFormat="1" ht="18.600000000000001" customHeight="1" x14ac:dyDescent="0.5"/>
    <row r="250" s="9" customFormat="1" ht="18.600000000000001" customHeight="1" x14ac:dyDescent="0.5"/>
    <row r="251" s="9" customFormat="1" ht="18.600000000000001" customHeight="1" x14ac:dyDescent="0.5"/>
    <row r="252" s="9" customFormat="1" ht="18.600000000000001" customHeight="1" x14ac:dyDescent="0.5"/>
    <row r="253" s="9" customFormat="1" ht="18.600000000000001" customHeight="1" x14ac:dyDescent="0.5"/>
    <row r="254" s="9" customFormat="1" ht="18.600000000000001" customHeight="1" x14ac:dyDescent="0.5"/>
    <row r="255" s="9" customFormat="1" ht="18.600000000000001" customHeight="1" x14ac:dyDescent="0.5"/>
    <row r="256" s="9" customFormat="1" ht="18.600000000000001" customHeight="1" x14ac:dyDescent="0.5"/>
    <row r="257" s="9" customFormat="1" ht="18.600000000000001" customHeight="1" x14ac:dyDescent="0.5"/>
    <row r="258" s="9" customFormat="1" ht="18.600000000000001" customHeight="1" x14ac:dyDescent="0.5"/>
    <row r="259" s="9" customFormat="1" ht="18.600000000000001" customHeight="1" x14ac:dyDescent="0.5"/>
    <row r="260" s="9" customFormat="1" ht="18.600000000000001" customHeight="1" x14ac:dyDescent="0.5"/>
    <row r="261" s="9" customFormat="1" ht="18.600000000000001" customHeight="1" x14ac:dyDescent="0.5"/>
    <row r="262" s="9" customFormat="1" ht="18.600000000000001" customHeight="1" x14ac:dyDescent="0.5"/>
    <row r="263" s="9" customFormat="1" ht="18.600000000000001" customHeight="1" x14ac:dyDescent="0.5"/>
    <row r="264" s="9" customFormat="1" ht="18.600000000000001" customHeight="1" x14ac:dyDescent="0.5"/>
    <row r="265" s="9" customFormat="1" ht="18.600000000000001" customHeight="1" x14ac:dyDescent="0.5"/>
    <row r="266" s="9" customFormat="1" ht="18.600000000000001" customHeight="1" x14ac:dyDescent="0.5"/>
    <row r="267" s="9" customFormat="1" ht="18.600000000000001" customHeight="1" x14ac:dyDescent="0.5"/>
    <row r="268" s="9" customFormat="1" ht="18.600000000000001" customHeight="1" x14ac:dyDescent="0.5"/>
    <row r="269" s="9" customFormat="1" ht="18.600000000000001" customHeight="1" x14ac:dyDescent="0.5"/>
    <row r="270" s="9" customFormat="1" ht="18.600000000000001" customHeight="1" x14ac:dyDescent="0.5"/>
    <row r="271" s="9" customFormat="1" ht="18.600000000000001" customHeight="1" x14ac:dyDescent="0.5"/>
    <row r="272" s="9" customFormat="1" ht="18.600000000000001" customHeight="1" x14ac:dyDescent="0.5"/>
    <row r="273" s="9" customFormat="1" ht="18.600000000000001" customHeight="1" x14ac:dyDescent="0.5"/>
    <row r="274" s="9" customFormat="1" ht="18.600000000000001" customHeight="1" x14ac:dyDescent="0.5"/>
    <row r="275" s="9" customFormat="1" ht="18.600000000000001" customHeight="1" x14ac:dyDescent="0.5"/>
    <row r="276" s="9" customFormat="1" ht="18.600000000000001" customHeight="1" x14ac:dyDescent="0.5"/>
    <row r="277" s="9" customFormat="1" ht="18.600000000000001" customHeight="1" x14ac:dyDescent="0.5"/>
    <row r="278" s="9" customFormat="1" ht="18.600000000000001" customHeight="1" x14ac:dyDescent="0.5"/>
    <row r="279" s="9" customFormat="1" ht="18.600000000000001" customHeight="1" x14ac:dyDescent="0.5"/>
    <row r="280" s="9" customFormat="1" ht="18.600000000000001" customHeight="1" x14ac:dyDescent="0.5"/>
    <row r="281" s="9" customFormat="1" ht="18.600000000000001" customHeight="1" x14ac:dyDescent="0.5"/>
    <row r="282" s="9" customFormat="1" ht="18.600000000000001" customHeight="1" x14ac:dyDescent="0.5"/>
    <row r="283" s="9" customFormat="1" ht="18.600000000000001" customHeight="1" x14ac:dyDescent="0.5"/>
    <row r="284" s="9" customFormat="1" ht="18.600000000000001" customHeight="1" x14ac:dyDescent="0.5"/>
    <row r="285" s="9" customFormat="1" ht="18.600000000000001" customHeight="1" x14ac:dyDescent="0.5"/>
    <row r="286" s="9" customFormat="1" ht="18.600000000000001" customHeight="1" x14ac:dyDescent="0.5"/>
    <row r="287" s="9" customFormat="1" ht="18.600000000000001" customHeight="1" x14ac:dyDescent="0.5"/>
    <row r="288" s="9" customFormat="1" ht="18.600000000000001" customHeight="1" x14ac:dyDescent="0.5"/>
    <row r="289" s="9" customFormat="1" ht="18.600000000000001" customHeight="1" x14ac:dyDescent="0.5"/>
    <row r="290" s="9" customFormat="1" ht="18.600000000000001" customHeight="1" x14ac:dyDescent="0.5"/>
    <row r="291" s="9" customFormat="1" ht="18.600000000000001" customHeight="1" x14ac:dyDescent="0.5"/>
    <row r="292" s="9" customFormat="1" ht="18.600000000000001" customHeight="1" x14ac:dyDescent="0.5"/>
    <row r="293" s="9" customFormat="1" ht="18.600000000000001" customHeight="1" x14ac:dyDescent="0.5"/>
    <row r="294" s="9" customFormat="1" ht="18.600000000000001" customHeight="1" x14ac:dyDescent="0.5"/>
    <row r="295" s="9" customFormat="1" ht="18.600000000000001" customHeight="1" x14ac:dyDescent="0.5"/>
    <row r="296" s="9" customFormat="1" ht="18.600000000000001" customHeight="1" x14ac:dyDescent="0.5"/>
    <row r="297" s="9" customFormat="1" ht="18.600000000000001" customHeight="1" x14ac:dyDescent="0.5"/>
    <row r="298" s="9" customFormat="1" ht="18.600000000000001" customHeight="1" x14ac:dyDescent="0.5"/>
    <row r="299" s="9" customFormat="1" ht="18.600000000000001" customHeight="1" x14ac:dyDescent="0.5"/>
    <row r="300" s="9" customFormat="1" ht="18.600000000000001" customHeight="1" x14ac:dyDescent="0.5"/>
    <row r="301" s="9" customFormat="1" ht="18.600000000000001" customHeight="1" x14ac:dyDescent="0.5"/>
    <row r="302" s="9" customFormat="1" ht="18.600000000000001" customHeight="1" x14ac:dyDescent="0.5"/>
    <row r="303" s="9" customFormat="1" ht="18.600000000000001" customHeight="1" x14ac:dyDescent="0.5"/>
    <row r="304" s="9" customFormat="1" ht="18.600000000000001" customHeight="1" x14ac:dyDescent="0.5"/>
    <row r="305" s="9" customFormat="1" ht="18.600000000000001" customHeight="1" x14ac:dyDescent="0.5"/>
    <row r="306" s="9" customFormat="1" ht="18.600000000000001" customHeight="1" x14ac:dyDescent="0.5"/>
    <row r="307" s="9" customFormat="1" ht="18.600000000000001" customHeight="1" x14ac:dyDescent="0.5"/>
    <row r="308" s="9" customFormat="1" ht="18.600000000000001" customHeight="1" x14ac:dyDescent="0.5"/>
    <row r="309" s="9" customFormat="1" ht="18.600000000000001" customHeight="1" x14ac:dyDescent="0.5"/>
    <row r="310" s="9" customFormat="1" ht="18.600000000000001" customHeight="1" x14ac:dyDescent="0.5"/>
    <row r="311" s="9" customFormat="1" ht="18.600000000000001" customHeight="1" x14ac:dyDescent="0.5"/>
    <row r="312" s="9" customFormat="1" ht="18.600000000000001" customHeight="1" x14ac:dyDescent="0.5"/>
    <row r="313" s="9" customFormat="1" ht="18.600000000000001" customHeight="1" x14ac:dyDescent="0.5"/>
    <row r="314" s="9" customFormat="1" ht="18.600000000000001" customHeight="1" x14ac:dyDescent="0.5"/>
    <row r="315" s="9" customFormat="1" ht="18.600000000000001" customHeight="1" x14ac:dyDescent="0.5"/>
    <row r="316" s="9" customFormat="1" ht="18.600000000000001" customHeight="1" x14ac:dyDescent="0.5"/>
    <row r="317" s="9" customFormat="1" ht="18.600000000000001" customHeight="1" x14ac:dyDescent="0.5"/>
    <row r="318" s="9" customFormat="1" ht="18.600000000000001" customHeight="1" x14ac:dyDescent="0.5"/>
    <row r="319" s="9" customFormat="1" ht="18.600000000000001" customHeight="1" x14ac:dyDescent="0.5"/>
    <row r="320" s="9" customFormat="1" ht="18.600000000000001" customHeight="1" x14ac:dyDescent="0.5"/>
    <row r="321" s="9" customFormat="1" ht="18.600000000000001" customHeight="1" x14ac:dyDescent="0.5"/>
    <row r="322" s="9" customFormat="1" ht="18.600000000000001" customHeight="1" x14ac:dyDescent="0.5"/>
    <row r="323" s="9" customFormat="1" ht="18.600000000000001" customHeight="1" x14ac:dyDescent="0.5"/>
    <row r="324" s="9" customFormat="1" ht="18.600000000000001" customHeight="1" x14ac:dyDescent="0.5"/>
    <row r="325" s="9" customFormat="1" ht="18.600000000000001" customHeight="1" x14ac:dyDescent="0.5"/>
    <row r="326" s="9" customFormat="1" ht="18.600000000000001" customHeight="1" x14ac:dyDescent="0.5"/>
    <row r="327" s="9" customFormat="1" ht="18.600000000000001" customHeight="1" x14ac:dyDescent="0.5"/>
    <row r="328" s="9" customFormat="1" ht="18.600000000000001" customHeight="1" x14ac:dyDescent="0.5"/>
    <row r="329" s="9" customFormat="1" ht="18.600000000000001" customHeight="1" x14ac:dyDescent="0.5"/>
    <row r="330" s="9" customFormat="1" ht="18.600000000000001" customHeight="1" x14ac:dyDescent="0.5"/>
    <row r="331" s="9" customFormat="1" ht="18.600000000000001" customHeight="1" x14ac:dyDescent="0.5"/>
    <row r="332" s="9" customFormat="1" ht="18.600000000000001" customHeight="1" x14ac:dyDescent="0.5"/>
    <row r="333" s="9" customFormat="1" ht="18.600000000000001" customHeight="1" x14ac:dyDescent="0.5"/>
    <row r="334" s="9" customFormat="1" ht="18.600000000000001" customHeight="1" x14ac:dyDescent="0.5"/>
    <row r="335" s="9" customFormat="1" ht="18.600000000000001" customHeight="1" x14ac:dyDescent="0.5"/>
    <row r="336" s="9" customFormat="1" ht="18.600000000000001" customHeight="1" x14ac:dyDescent="0.5"/>
    <row r="337" s="9" customFormat="1" ht="18.600000000000001" customHeight="1" x14ac:dyDescent="0.5"/>
    <row r="338" s="9" customFormat="1" ht="18.600000000000001" customHeight="1" x14ac:dyDescent="0.5"/>
    <row r="339" s="9" customFormat="1" ht="18.600000000000001" customHeight="1" x14ac:dyDescent="0.5"/>
    <row r="340" s="9" customFormat="1" ht="18.600000000000001" customHeight="1" x14ac:dyDescent="0.5"/>
    <row r="341" s="9" customFormat="1" ht="18.600000000000001" customHeight="1" x14ac:dyDescent="0.5"/>
    <row r="342" s="9" customFormat="1" ht="18.600000000000001" customHeight="1" x14ac:dyDescent="0.5"/>
    <row r="343" s="9" customFormat="1" ht="18.600000000000001" customHeight="1" x14ac:dyDescent="0.5"/>
    <row r="344" s="9" customFormat="1" ht="18.600000000000001" customHeight="1" x14ac:dyDescent="0.5"/>
    <row r="345" s="9" customFormat="1" ht="18.600000000000001" customHeight="1" x14ac:dyDescent="0.5"/>
    <row r="346" s="9" customFormat="1" ht="18.600000000000001" customHeight="1" x14ac:dyDescent="0.5"/>
    <row r="347" s="9" customFormat="1" ht="18.600000000000001" customHeight="1" x14ac:dyDescent="0.5"/>
    <row r="348" s="9" customFormat="1" ht="18.600000000000001" customHeight="1" x14ac:dyDescent="0.5"/>
    <row r="349" s="9" customFormat="1" ht="18.600000000000001" customHeight="1" x14ac:dyDescent="0.5"/>
    <row r="350" s="9" customFormat="1" ht="18.600000000000001" customHeight="1" x14ac:dyDescent="0.5"/>
    <row r="351" s="9" customFormat="1" ht="18.600000000000001" customHeight="1" x14ac:dyDescent="0.5"/>
    <row r="352" s="9" customFormat="1" ht="18.600000000000001" customHeight="1" x14ac:dyDescent="0.5"/>
    <row r="353" s="9" customFormat="1" ht="18.600000000000001" customHeight="1" x14ac:dyDescent="0.5"/>
    <row r="354" s="9" customFormat="1" ht="18.600000000000001" customHeight="1" x14ac:dyDescent="0.5"/>
    <row r="355" s="9" customFormat="1" ht="18.600000000000001" customHeight="1" x14ac:dyDescent="0.5"/>
    <row r="356" s="9" customFormat="1" ht="18.600000000000001" customHeight="1" x14ac:dyDescent="0.5"/>
    <row r="357" s="9" customFormat="1" ht="18.600000000000001" customHeight="1" x14ac:dyDescent="0.5"/>
    <row r="358" s="9" customFormat="1" ht="18.600000000000001" customHeight="1" x14ac:dyDescent="0.5"/>
    <row r="359" s="9" customFormat="1" ht="18.600000000000001" customHeight="1" x14ac:dyDescent="0.5"/>
    <row r="360" s="9" customFormat="1" ht="18.600000000000001" customHeight="1" x14ac:dyDescent="0.5"/>
    <row r="361" s="9" customFormat="1" ht="18.600000000000001" customHeight="1" x14ac:dyDescent="0.5"/>
    <row r="362" s="9" customFormat="1" ht="18.600000000000001" customHeight="1" x14ac:dyDescent="0.5"/>
    <row r="363" s="9" customFormat="1" ht="18.600000000000001" customHeight="1" x14ac:dyDescent="0.5"/>
    <row r="364" s="9" customFormat="1" ht="18.600000000000001" customHeight="1" x14ac:dyDescent="0.5"/>
    <row r="365" s="9" customFormat="1" ht="18.600000000000001" customHeight="1" x14ac:dyDescent="0.5"/>
    <row r="366" s="9" customFormat="1" ht="18.600000000000001" customHeight="1" x14ac:dyDescent="0.5"/>
    <row r="367" s="9" customFormat="1" ht="18.600000000000001" customHeight="1" x14ac:dyDescent="0.5"/>
    <row r="368" s="9" customFormat="1" ht="18.600000000000001" customHeight="1" x14ac:dyDescent="0.5"/>
    <row r="369" s="9" customFormat="1" ht="18.600000000000001" customHeight="1" x14ac:dyDescent="0.5"/>
    <row r="370" s="9" customFormat="1" ht="18.600000000000001" customHeight="1" x14ac:dyDescent="0.5"/>
    <row r="371" s="9" customFormat="1" ht="18.600000000000001" customHeight="1" x14ac:dyDescent="0.5"/>
    <row r="372" s="9" customFormat="1" ht="18.600000000000001" customHeight="1" x14ac:dyDescent="0.5"/>
    <row r="373" s="9" customFormat="1" ht="18.600000000000001" customHeight="1" x14ac:dyDescent="0.5"/>
    <row r="374" s="9" customFormat="1" ht="18.600000000000001" customHeight="1" x14ac:dyDescent="0.5"/>
    <row r="375" s="9" customFormat="1" ht="18.600000000000001" customHeight="1" x14ac:dyDescent="0.5"/>
    <row r="376" s="9" customFormat="1" ht="18.600000000000001" customHeight="1" x14ac:dyDescent="0.5"/>
    <row r="377" s="9" customFormat="1" ht="18.600000000000001" customHeight="1" x14ac:dyDescent="0.5"/>
    <row r="378" s="9" customFormat="1" ht="18.600000000000001" customHeight="1" x14ac:dyDescent="0.5"/>
    <row r="379" s="9" customFormat="1" ht="18.600000000000001" customHeight="1" x14ac:dyDescent="0.5"/>
    <row r="380" s="9" customFormat="1" ht="18.600000000000001" customHeight="1" x14ac:dyDescent="0.5"/>
    <row r="381" s="9" customFormat="1" ht="18.600000000000001" customHeight="1" x14ac:dyDescent="0.5"/>
    <row r="382" s="9" customFormat="1" ht="18.600000000000001" customHeight="1" x14ac:dyDescent="0.5"/>
    <row r="383" s="9" customFormat="1" ht="18.600000000000001" customHeight="1" x14ac:dyDescent="0.5"/>
    <row r="384" s="9" customFormat="1" ht="18.600000000000001" customHeight="1" x14ac:dyDescent="0.5"/>
    <row r="385" s="9" customFormat="1" ht="18.600000000000001" customHeight="1" x14ac:dyDescent="0.5"/>
    <row r="386" s="9" customFormat="1" ht="18.600000000000001" customHeight="1" x14ac:dyDescent="0.5"/>
    <row r="387" s="9" customFormat="1" ht="18.600000000000001" customHeight="1" x14ac:dyDescent="0.5"/>
    <row r="388" s="9" customFormat="1" ht="18.600000000000001" customHeight="1" x14ac:dyDescent="0.5"/>
    <row r="389" s="9" customFormat="1" ht="18.600000000000001" customHeight="1" x14ac:dyDescent="0.5"/>
    <row r="390" s="9" customFormat="1" ht="18.600000000000001" customHeight="1" x14ac:dyDescent="0.5"/>
    <row r="391" s="9" customFormat="1" ht="18.600000000000001" customHeight="1" x14ac:dyDescent="0.5"/>
    <row r="392" s="9" customFormat="1" ht="18.600000000000001" customHeight="1" x14ac:dyDescent="0.5"/>
    <row r="393" s="9" customFormat="1" ht="18.600000000000001" customHeight="1" x14ac:dyDescent="0.5"/>
    <row r="394" s="9" customFormat="1" ht="18.600000000000001" customHeight="1" x14ac:dyDescent="0.5"/>
    <row r="395" s="9" customFormat="1" ht="18.600000000000001" customHeight="1" x14ac:dyDescent="0.5"/>
    <row r="396" s="9" customFormat="1" ht="18.600000000000001" customHeight="1" x14ac:dyDescent="0.5"/>
    <row r="397" s="9" customFormat="1" ht="18.600000000000001" customHeight="1" x14ac:dyDescent="0.5"/>
    <row r="398" s="9" customFormat="1" ht="18.600000000000001" customHeight="1" x14ac:dyDescent="0.5"/>
    <row r="399" s="9" customFormat="1" ht="18.600000000000001" customHeight="1" x14ac:dyDescent="0.5"/>
    <row r="400" s="9" customFormat="1" ht="18.600000000000001" customHeight="1" x14ac:dyDescent="0.5"/>
    <row r="401" s="9" customFormat="1" ht="18.600000000000001" customHeight="1" x14ac:dyDescent="0.5"/>
    <row r="402" s="9" customFormat="1" ht="18.600000000000001" customHeight="1" x14ac:dyDescent="0.5"/>
    <row r="403" s="9" customFormat="1" ht="18.600000000000001" customHeight="1" x14ac:dyDescent="0.5"/>
    <row r="404" s="9" customFormat="1" ht="18.600000000000001" customHeight="1" x14ac:dyDescent="0.5"/>
    <row r="405" s="9" customFormat="1" ht="18.600000000000001" customHeight="1" x14ac:dyDescent="0.5"/>
    <row r="406" s="9" customFormat="1" ht="18.600000000000001" customHeight="1" x14ac:dyDescent="0.5"/>
    <row r="407" s="9" customFormat="1" ht="18.600000000000001" customHeight="1" x14ac:dyDescent="0.5"/>
    <row r="408" s="9" customFormat="1" ht="18.600000000000001" customHeight="1" x14ac:dyDescent="0.5"/>
    <row r="409" s="9" customFormat="1" ht="18.600000000000001" customHeight="1" x14ac:dyDescent="0.5"/>
    <row r="410" s="9" customFormat="1" ht="18.600000000000001" customHeight="1" x14ac:dyDescent="0.5"/>
    <row r="411" s="9" customFormat="1" ht="18.600000000000001" customHeight="1" x14ac:dyDescent="0.5"/>
    <row r="412" s="9" customFormat="1" ht="18.600000000000001" customHeight="1" x14ac:dyDescent="0.5"/>
    <row r="413" s="9" customFormat="1" ht="18.600000000000001" customHeight="1" x14ac:dyDescent="0.5"/>
    <row r="414" s="9" customFormat="1" ht="18.600000000000001" customHeight="1" x14ac:dyDescent="0.5"/>
    <row r="415" s="9" customFormat="1" ht="18.600000000000001" customHeight="1" x14ac:dyDescent="0.5"/>
    <row r="416" s="9" customFormat="1" ht="18.600000000000001" customHeight="1" x14ac:dyDescent="0.5"/>
    <row r="417" s="9" customFormat="1" ht="18.600000000000001" customHeight="1" x14ac:dyDescent="0.5"/>
    <row r="418" s="9" customFormat="1" ht="18.600000000000001" customHeight="1" x14ac:dyDescent="0.5"/>
    <row r="419" s="9" customFormat="1" ht="18.600000000000001" customHeight="1" x14ac:dyDescent="0.5"/>
    <row r="420" s="9" customFormat="1" ht="18.600000000000001" customHeight="1" x14ac:dyDescent="0.5"/>
    <row r="421" s="9" customFormat="1" ht="18.600000000000001" customHeight="1" x14ac:dyDescent="0.5"/>
    <row r="422" s="9" customFormat="1" ht="18.600000000000001" customHeight="1" x14ac:dyDescent="0.5"/>
    <row r="423" s="9" customFormat="1" ht="18.600000000000001" customHeight="1" x14ac:dyDescent="0.5"/>
    <row r="424" s="9" customFormat="1" ht="18.600000000000001" customHeight="1" x14ac:dyDescent="0.5"/>
    <row r="425" s="9" customFormat="1" ht="18.600000000000001" customHeight="1" x14ac:dyDescent="0.5"/>
    <row r="426" s="9" customFormat="1" ht="18.600000000000001" customHeight="1" x14ac:dyDescent="0.5"/>
    <row r="427" s="9" customFormat="1" ht="18.600000000000001" customHeight="1" x14ac:dyDescent="0.5"/>
    <row r="428" s="9" customFormat="1" ht="18.600000000000001" customHeight="1" x14ac:dyDescent="0.5"/>
    <row r="429" s="9" customFormat="1" ht="18.600000000000001" customHeight="1" x14ac:dyDescent="0.5"/>
    <row r="430" s="9" customFormat="1" ht="18.600000000000001" customHeight="1" x14ac:dyDescent="0.5"/>
    <row r="431" s="9" customFormat="1" ht="18.600000000000001" customHeight="1" x14ac:dyDescent="0.5"/>
    <row r="432" s="9" customFormat="1" ht="18.600000000000001" customHeight="1" x14ac:dyDescent="0.5"/>
    <row r="433" s="9" customFormat="1" ht="18.600000000000001" customHeight="1" x14ac:dyDescent="0.5"/>
    <row r="434" s="9" customFormat="1" ht="18.600000000000001" customHeight="1" x14ac:dyDescent="0.5"/>
    <row r="435" s="9" customFormat="1" ht="18.600000000000001" customHeight="1" x14ac:dyDescent="0.5"/>
    <row r="436" s="9" customFormat="1" ht="18.600000000000001" customHeight="1" x14ac:dyDescent="0.5"/>
    <row r="437" s="9" customFormat="1" ht="18.600000000000001" customHeight="1" x14ac:dyDescent="0.5"/>
    <row r="438" s="9" customFormat="1" ht="18.600000000000001" customHeight="1" x14ac:dyDescent="0.5"/>
    <row r="439" s="9" customFormat="1" ht="18.600000000000001" customHeight="1" x14ac:dyDescent="0.5"/>
    <row r="440" s="9" customFormat="1" ht="18.600000000000001" customHeight="1" x14ac:dyDescent="0.5"/>
    <row r="441" s="9" customFormat="1" ht="18.600000000000001" customHeight="1" x14ac:dyDescent="0.5"/>
    <row r="442" s="9" customFormat="1" ht="18.600000000000001" customHeight="1" x14ac:dyDescent="0.5"/>
    <row r="443" s="9" customFormat="1" ht="18.600000000000001" customHeight="1" x14ac:dyDescent="0.5"/>
    <row r="444" s="9" customFormat="1" ht="18.600000000000001" customHeight="1" x14ac:dyDescent="0.5"/>
    <row r="445" s="9" customFormat="1" ht="18.600000000000001" customHeight="1" x14ac:dyDescent="0.5"/>
    <row r="446" s="9" customFormat="1" ht="18.600000000000001" customHeight="1" x14ac:dyDescent="0.5"/>
    <row r="447" s="9" customFormat="1" ht="18.600000000000001" customHeight="1" x14ac:dyDescent="0.5"/>
    <row r="448" s="9" customFormat="1" ht="18.600000000000001" customHeight="1" x14ac:dyDescent="0.5"/>
    <row r="449" s="9" customFormat="1" ht="18.600000000000001" customHeight="1" x14ac:dyDescent="0.5"/>
    <row r="450" s="9" customFormat="1" ht="18.600000000000001" customHeight="1" x14ac:dyDescent="0.5"/>
    <row r="451" s="9" customFormat="1" ht="18.600000000000001" customHeight="1" x14ac:dyDescent="0.5"/>
    <row r="452" s="9" customFormat="1" ht="18.600000000000001" customHeight="1" x14ac:dyDescent="0.5"/>
    <row r="453" s="9" customFormat="1" ht="18.600000000000001" customHeight="1" x14ac:dyDescent="0.5"/>
    <row r="454" s="9" customFormat="1" ht="18.600000000000001" customHeight="1" x14ac:dyDescent="0.5"/>
    <row r="455" s="9" customFormat="1" ht="18.600000000000001" customHeight="1" x14ac:dyDescent="0.5"/>
    <row r="456" s="9" customFormat="1" ht="18.600000000000001" customHeight="1" x14ac:dyDescent="0.5"/>
    <row r="457" s="9" customFormat="1" ht="18.600000000000001" customHeight="1" x14ac:dyDescent="0.5"/>
    <row r="458" s="9" customFormat="1" ht="18.600000000000001" customHeight="1" x14ac:dyDescent="0.5"/>
    <row r="459" s="9" customFormat="1" ht="18.600000000000001" customHeight="1" x14ac:dyDescent="0.5"/>
    <row r="460" s="9" customFormat="1" ht="18.600000000000001" customHeight="1" x14ac:dyDescent="0.5"/>
    <row r="461" s="9" customFormat="1" ht="18.600000000000001" customHeight="1" x14ac:dyDescent="0.5"/>
    <row r="462" s="9" customFormat="1" ht="18.600000000000001" customHeight="1" x14ac:dyDescent="0.5"/>
    <row r="463" s="9" customFormat="1" ht="18.600000000000001" customHeight="1" x14ac:dyDescent="0.5"/>
    <row r="464" s="9" customFormat="1" ht="18.600000000000001" customHeight="1" x14ac:dyDescent="0.5"/>
    <row r="465" s="9" customFormat="1" ht="18.600000000000001" customHeight="1" x14ac:dyDescent="0.5"/>
    <row r="466" s="9" customFormat="1" ht="18.600000000000001" customHeight="1" x14ac:dyDescent="0.5"/>
    <row r="467" s="9" customFormat="1" ht="18.600000000000001" customHeight="1" x14ac:dyDescent="0.5"/>
    <row r="468" s="9" customFormat="1" ht="18.600000000000001" customHeight="1" x14ac:dyDescent="0.5"/>
    <row r="469" s="9" customFormat="1" ht="18.600000000000001" customHeight="1" x14ac:dyDescent="0.5"/>
    <row r="470" s="9" customFormat="1" ht="18.600000000000001" customHeight="1" x14ac:dyDescent="0.5"/>
    <row r="471" s="9" customFormat="1" ht="18.600000000000001" customHeight="1" x14ac:dyDescent="0.5"/>
    <row r="472" s="9" customFormat="1" ht="18.600000000000001" customHeight="1" x14ac:dyDescent="0.5"/>
    <row r="473" s="9" customFormat="1" ht="18.600000000000001" customHeight="1" x14ac:dyDescent="0.5"/>
    <row r="474" s="9" customFormat="1" ht="18.600000000000001" customHeight="1" x14ac:dyDescent="0.5"/>
    <row r="475" s="9" customFormat="1" ht="18.600000000000001" customHeight="1" x14ac:dyDescent="0.5"/>
    <row r="476" s="9" customFormat="1" ht="18.600000000000001" customHeight="1" x14ac:dyDescent="0.5"/>
    <row r="477" s="9" customFormat="1" ht="18.600000000000001" customHeight="1" x14ac:dyDescent="0.5"/>
    <row r="478" s="9" customFormat="1" ht="18.600000000000001" customHeight="1" x14ac:dyDescent="0.5"/>
    <row r="479" s="9" customFormat="1" ht="18.600000000000001" customHeight="1" x14ac:dyDescent="0.5"/>
    <row r="480" s="9" customFormat="1" ht="18.600000000000001" customHeight="1" x14ac:dyDescent="0.5"/>
    <row r="481" s="9" customFormat="1" ht="18.600000000000001" customHeight="1" x14ac:dyDescent="0.5"/>
    <row r="482" s="9" customFormat="1" ht="18.600000000000001" customHeight="1" x14ac:dyDescent="0.5"/>
    <row r="483" s="9" customFormat="1" ht="18.600000000000001" customHeight="1" x14ac:dyDescent="0.5"/>
    <row r="484" s="9" customFormat="1" ht="18.600000000000001" customHeight="1" x14ac:dyDescent="0.5"/>
    <row r="485" s="9" customFormat="1" ht="18.600000000000001" customHeight="1" x14ac:dyDescent="0.5"/>
    <row r="486" s="9" customFormat="1" ht="18.600000000000001" customHeight="1" x14ac:dyDescent="0.5"/>
    <row r="487" s="9" customFormat="1" ht="18.600000000000001" customHeight="1" x14ac:dyDescent="0.5"/>
    <row r="488" s="9" customFormat="1" ht="18.600000000000001" customHeight="1" x14ac:dyDescent="0.5"/>
    <row r="489" s="9" customFormat="1" ht="18.600000000000001" customHeight="1" x14ac:dyDescent="0.5"/>
    <row r="490" s="9" customFormat="1" ht="18.600000000000001" customHeight="1" x14ac:dyDescent="0.5"/>
    <row r="491" s="9" customFormat="1" ht="18.600000000000001" customHeight="1" x14ac:dyDescent="0.5"/>
    <row r="492" s="9" customFormat="1" ht="18.600000000000001" customHeight="1" x14ac:dyDescent="0.5"/>
    <row r="493" s="9" customFormat="1" ht="18.600000000000001" customHeight="1" x14ac:dyDescent="0.5"/>
    <row r="494" s="9" customFormat="1" ht="18.600000000000001" customHeight="1" x14ac:dyDescent="0.5"/>
    <row r="495" s="9" customFormat="1" ht="18.600000000000001" customHeight="1" x14ac:dyDescent="0.5"/>
    <row r="496" s="9" customFormat="1" ht="18.600000000000001" customHeight="1" x14ac:dyDescent="0.5"/>
    <row r="497" s="9" customFormat="1" ht="18.600000000000001" customHeight="1" x14ac:dyDescent="0.5"/>
    <row r="498" s="9" customFormat="1" ht="18.600000000000001" customHeight="1" x14ac:dyDescent="0.5"/>
    <row r="499" s="9" customFormat="1" ht="18.600000000000001" customHeight="1" x14ac:dyDescent="0.5"/>
    <row r="500" s="9" customFormat="1" ht="18.600000000000001" customHeight="1" x14ac:dyDescent="0.5"/>
    <row r="501" s="9" customFormat="1" ht="18.600000000000001" customHeight="1" x14ac:dyDescent="0.5"/>
    <row r="502" s="9" customFormat="1" ht="18.600000000000001" customHeight="1" x14ac:dyDescent="0.5"/>
    <row r="503" s="9" customFormat="1" ht="18.600000000000001" customHeight="1" x14ac:dyDescent="0.5"/>
    <row r="504" s="9" customFormat="1" ht="18.600000000000001" customHeight="1" x14ac:dyDescent="0.5"/>
    <row r="505" s="9" customFormat="1" ht="18.600000000000001" customHeight="1" x14ac:dyDescent="0.5"/>
    <row r="506" s="9" customFormat="1" ht="18.600000000000001" customHeight="1" x14ac:dyDescent="0.5"/>
    <row r="507" s="9" customFormat="1" ht="18.600000000000001" customHeight="1" x14ac:dyDescent="0.5"/>
    <row r="508" s="9" customFormat="1" ht="18.600000000000001" customHeight="1" x14ac:dyDescent="0.5"/>
    <row r="509" s="9" customFormat="1" ht="18.600000000000001" customHeight="1" x14ac:dyDescent="0.5"/>
    <row r="510" s="9" customFormat="1" ht="18.600000000000001" customHeight="1" x14ac:dyDescent="0.5"/>
    <row r="511" s="9" customFormat="1" ht="18.600000000000001" customHeight="1" x14ac:dyDescent="0.5"/>
    <row r="512" s="9" customFormat="1" ht="18.600000000000001" customHeight="1" x14ac:dyDescent="0.5"/>
    <row r="513" s="9" customFormat="1" ht="18.600000000000001" customHeight="1" x14ac:dyDescent="0.5"/>
    <row r="514" s="9" customFormat="1" ht="18.600000000000001" customHeight="1" x14ac:dyDescent="0.5"/>
    <row r="515" s="9" customFormat="1" ht="18.600000000000001" customHeight="1" x14ac:dyDescent="0.5"/>
    <row r="516" s="9" customFormat="1" ht="18.600000000000001" customHeight="1" x14ac:dyDescent="0.5"/>
    <row r="517" s="9" customFormat="1" ht="18.600000000000001" customHeight="1" x14ac:dyDescent="0.5"/>
    <row r="518" s="9" customFormat="1" ht="18.600000000000001" customHeight="1" x14ac:dyDescent="0.5"/>
    <row r="519" s="9" customFormat="1" ht="18.600000000000001" customHeight="1" x14ac:dyDescent="0.5"/>
    <row r="520" s="9" customFormat="1" ht="18.600000000000001" customHeight="1" x14ac:dyDescent="0.5"/>
    <row r="521" s="9" customFormat="1" ht="18.600000000000001" customHeight="1" x14ac:dyDescent="0.5"/>
    <row r="522" s="9" customFormat="1" ht="18.600000000000001" customHeight="1" x14ac:dyDescent="0.5"/>
    <row r="523" s="9" customFormat="1" ht="18.600000000000001" customHeight="1" x14ac:dyDescent="0.5"/>
    <row r="524" s="9" customFormat="1" ht="18.600000000000001" customHeight="1" x14ac:dyDescent="0.5"/>
    <row r="525" s="9" customFormat="1" ht="18.600000000000001" customHeight="1" x14ac:dyDescent="0.5"/>
    <row r="526" s="9" customFormat="1" ht="18.600000000000001" customHeight="1" x14ac:dyDescent="0.5"/>
    <row r="527" s="9" customFormat="1" ht="18.600000000000001" customHeight="1" x14ac:dyDescent="0.5"/>
    <row r="528" s="9" customFormat="1" ht="18.600000000000001" customHeight="1" x14ac:dyDescent="0.5"/>
    <row r="529" s="9" customFormat="1" ht="18.600000000000001" customHeight="1" x14ac:dyDescent="0.5"/>
    <row r="530" s="9" customFormat="1" ht="18.600000000000001" customHeight="1" x14ac:dyDescent="0.5"/>
    <row r="531" s="9" customFormat="1" ht="18.600000000000001" customHeight="1" x14ac:dyDescent="0.5"/>
    <row r="532" s="9" customFormat="1" ht="18.600000000000001" customHeight="1" x14ac:dyDescent="0.5"/>
    <row r="533" s="9" customFormat="1" ht="18.600000000000001" customHeight="1" x14ac:dyDescent="0.5"/>
    <row r="534" s="9" customFormat="1" ht="18.600000000000001" customHeight="1" x14ac:dyDescent="0.5"/>
    <row r="535" s="9" customFormat="1" ht="18.600000000000001" customHeight="1" x14ac:dyDescent="0.5"/>
    <row r="536" s="9" customFormat="1" ht="18.600000000000001" customHeight="1" x14ac:dyDescent="0.5"/>
    <row r="537" s="9" customFormat="1" ht="18.600000000000001" customHeight="1" x14ac:dyDescent="0.5"/>
    <row r="538" s="9" customFormat="1" ht="18.600000000000001" customHeight="1" x14ac:dyDescent="0.5"/>
    <row r="539" s="9" customFormat="1" ht="18.600000000000001" customHeight="1" x14ac:dyDescent="0.5"/>
    <row r="540" s="9" customFormat="1" ht="18.600000000000001" customHeight="1" x14ac:dyDescent="0.5"/>
    <row r="541" s="9" customFormat="1" ht="18.600000000000001" customHeight="1" x14ac:dyDescent="0.5"/>
    <row r="542" s="9" customFormat="1" ht="18.600000000000001" customHeight="1" x14ac:dyDescent="0.5"/>
    <row r="543" s="9" customFormat="1" ht="18.600000000000001" customHeight="1" x14ac:dyDescent="0.5"/>
    <row r="544" s="9" customFormat="1" ht="18.600000000000001" customHeight="1" x14ac:dyDescent="0.5"/>
    <row r="545" s="9" customFormat="1" ht="18.600000000000001" customHeight="1" x14ac:dyDescent="0.5"/>
    <row r="546" s="9" customFormat="1" ht="18.600000000000001" customHeight="1" x14ac:dyDescent="0.5"/>
    <row r="547" s="9" customFormat="1" ht="18.600000000000001" customHeight="1" x14ac:dyDescent="0.5"/>
    <row r="548" s="9" customFormat="1" ht="18.600000000000001" customHeight="1" x14ac:dyDescent="0.5"/>
    <row r="549" s="9" customFormat="1" ht="18.600000000000001" customHeight="1" x14ac:dyDescent="0.5"/>
    <row r="550" s="9" customFormat="1" ht="18.600000000000001" customHeight="1" x14ac:dyDescent="0.5"/>
    <row r="551" s="9" customFormat="1" ht="18.600000000000001" customHeight="1" x14ac:dyDescent="0.5"/>
    <row r="552" s="9" customFormat="1" ht="18.600000000000001" customHeight="1" x14ac:dyDescent="0.5"/>
    <row r="553" s="9" customFormat="1" ht="18.600000000000001" customHeight="1" x14ac:dyDescent="0.5"/>
    <row r="554" s="9" customFormat="1" ht="18.600000000000001" customHeight="1" x14ac:dyDescent="0.5"/>
    <row r="555" s="9" customFormat="1" ht="18.600000000000001" customHeight="1" x14ac:dyDescent="0.5"/>
    <row r="556" s="9" customFormat="1" ht="18.600000000000001" customHeight="1" x14ac:dyDescent="0.5"/>
    <row r="557" s="9" customFormat="1" ht="18.600000000000001" customHeight="1" x14ac:dyDescent="0.5"/>
    <row r="558" s="9" customFormat="1" ht="18.600000000000001" customHeight="1" x14ac:dyDescent="0.5"/>
    <row r="559" s="9" customFormat="1" ht="18.600000000000001" customHeight="1" x14ac:dyDescent="0.5"/>
    <row r="560" s="9" customFormat="1" ht="18.600000000000001" customHeight="1" x14ac:dyDescent="0.5"/>
    <row r="561" s="9" customFormat="1" ht="18.600000000000001" customHeight="1" x14ac:dyDescent="0.5"/>
    <row r="562" s="9" customFormat="1" ht="18.600000000000001" customHeight="1" x14ac:dyDescent="0.5"/>
    <row r="563" s="9" customFormat="1" ht="18.600000000000001" customHeight="1" x14ac:dyDescent="0.5"/>
    <row r="564" s="9" customFormat="1" ht="18.600000000000001" customHeight="1" x14ac:dyDescent="0.5"/>
    <row r="565" s="9" customFormat="1" ht="18.600000000000001" customHeight="1" x14ac:dyDescent="0.5"/>
    <row r="566" s="9" customFormat="1" ht="18.600000000000001" customHeight="1" x14ac:dyDescent="0.5"/>
    <row r="567" s="9" customFormat="1" ht="18.600000000000001" customHeight="1" x14ac:dyDescent="0.5"/>
    <row r="568" s="9" customFormat="1" ht="18.600000000000001" customHeight="1" x14ac:dyDescent="0.5"/>
    <row r="569" s="9" customFormat="1" ht="18.600000000000001" customHeight="1" x14ac:dyDescent="0.5"/>
    <row r="570" s="9" customFormat="1" ht="18.600000000000001" customHeight="1" x14ac:dyDescent="0.5"/>
    <row r="571" s="9" customFormat="1" ht="18.600000000000001" customHeight="1" x14ac:dyDescent="0.5"/>
    <row r="572" s="9" customFormat="1" ht="18.600000000000001" customHeight="1" x14ac:dyDescent="0.5"/>
    <row r="573" s="9" customFormat="1" ht="18.600000000000001" customHeight="1" x14ac:dyDescent="0.5"/>
    <row r="574" s="9" customFormat="1" ht="18.600000000000001" customHeight="1" x14ac:dyDescent="0.5"/>
    <row r="575" s="9" customFormat="1" ht="18.600000000000001" customHeight="1" x14ac:dyDescent="0.5"/>
    <row r="576" s="9" customFormat="1" ht="18.600000000000001" customHeight="1" x14ac:dyDescent="0.5"/>
    <row r="577" s="9" customFormat="1" ht="18.600000000000001" customHeight="1" x14ac:dyDescent="0.5"/>
    <row r="578" s="9" customFormat="1" ht="18.600000000000001" customHeight="1" x14ac:dyDescent="0.5"/>
    <row r="579" s="9" customFormat="1" ht="18.600000000000001" customHeight="1" x14ac:dyDescent="0.5"/>
    <row r="580" s="9" customFormat="1" ht="18.600000000000001" customHeight="1" x14ac:dyDescent="0.5"/>
    <row r="581" s="9" customFormat="1" ht="18.600000000000001" customHeight="1" x14ac:dyDescent="0.5"/>
    <row r="582" s="9" customFormat="1" ht="18.600000000000001" customHeight="1" x14ac:dyDescent="0.5"/>
    <row r="583" s="9" customFormat="1" ht="18.600000000000001" customHeight="1" x14ac:dyDescent="0.5"/>
    <row r="584" s="9" customFormat="1" ht="18.600000000000001" customHeight="1" x14ac:dyDescent="0.5"/>
    <row r="585" s="9" customFormat="1" ht="18.600000000000001" customHeight="1" x14ac:dyDescent="0.5"/>
    <row r="586" s="9" customFormat="1" ht="18.600000000000001" customHeight="1" x14ac:dyDescent="0.5"/>
    <row r="587" s="9" customFormat="1" ht="18.600000000000001" customHeight="1" x14ac:dyDescent="0.5"/>
    <row r="588" s="9" customFormat="1" ht="18.600000000000001" customHeight="1" x14ac:dyDescent="0.5"/>
    <row r="589" s="9" customFormat="1" ht="18.600000000000001" customHeight="1" x14ac:dyDescent="0.5"/>
    <row r="590" s="9" customFormat="1" ht="18.600000000000001" customHeight="1" x14ac:dyDescent="0.5"/>
    <row r="591" s="9" customFormat="1" ht="18.600000000000001" customHeight="1" x14ac:dyDescent="0.5"/>
    <row r="592" s="9" customFormat="1" ht="18.600000000000001" customHeight="1" x14ac:dyDescent="0.5"/>
    <row r="593" s="9" customFormat="1" ht="18.600000000000001" customHeight="1" x14ac:dyDescent="0.5"/>
    <row r="594" s="9" customFormat="1" ht="18.600000000000001" customHeight="1" x14ac:dyDescent="0.5"/>
    <row r="595" s="9" customFormat="1" ht="18.600000000000001" customHeight="1" x14ac:dyDescent="0.5"/>
    <row r="596" s="9" customFormat="1" ht="18.600000000000001" customHeight="1" x14ac:dyDescent="0.5"/>
    <row r="597" s="9" customFormat="1" ht="18.600000000000001" customHeight="1" x14ac:dyDescent="0.5"/>
    <row r="598" s="9" customFormat="1" ht="18.600000000000001" customHeight="1" x14ac:dyDescent="0.5"/>
    <row r="599" s="9" customFormat="1" ht="18.600000000000001" customHeight="1" x14ac:dyDescent="0.5"/>
    <row r="600" s="9" customFormat="1" ht="18.600000000000001" customHeight="1" x14ac:dyDescent="0.5"/>
    <row r="601" s="9" customFormat="1" ht="18.600000000000001" customHeight="1" x14ac:dyDescent="0.5"/>
    <row r="602" s="9" customFormat="1" ht="18.600000000000001" customHeight="1" x14ac:dyDescent="0.5"/>
    <row r="603" s="9" customFormat="1" ht="18.600000000000001" customHeight="1" x14ac:dyDescent="0.5"/>
    <row r="604" s="9" customFormat="1" ht="18.600000000000001" customHeight="1" x14ac:dyDescent="0.5"/>
    <row r="605" s="9" customFormat="1" ht="18.600000000000001" customHeight="1" x14ac:dyDescent="0.5"/>
    <row r="606" s="9" customFormat="1" ht="18.600000000000001" customHeight="1" x14ac:dyDescent="0.5"/>
    <row r="607" s="9" customFormat="1" ht="18.600000000000001" customHeight="1" x14ac:dyDescent="0.5"/>
    <row r="608" s="9" customFormat="1" ht="18.600000000000001" customHeight="1" x14ac:dyDescent="0.5"/>
    <row r="609" s="9" customFormat="1" ht="18.600000000000001" customHeight="1" x14ac:dyDescent="0.5"/>
    <row r="610" s="9" customFormat="1" ht="18.600000000000001" customHeight="1" x14ac:dyDescent="0.5"/>
    <row r="611" s="9" customFormat="1" ht="18.600000000000001" customHeight="1" x14ac:dyDescent="0.5"/>
    <row r="612" s="9" customFormat="1" ht="18.600000000000001" customHeight="1" x14ac:dyDescent="0.5"/>
    <row r="613" s="9" customFormat="1" ht="18.600000000000001" customHeight="1" x14ac:dyDescent="0.5"/>
    <row r="614" s="9" customFormat="1" ht="18.600000000000001" customHeight="1" x14ac:dyDescent="0.5"/>
    <row r="615" s="9" customFormat="1" ht="18.600000000000001" customHeight="1" x14ac:dyDescent="0.5"/>
    <row r="616" s="9" customFormat="1" ht="18.600000000000001" customHeight="1" x14ac:dyDescent="0.5"/>
    <row r="617" s="9" customFormat="1" ht="18.600000000000001" customHeight="1" x14ac:dyDescent="0.5"/>
    <row r="618" s="9" customFormat="1" ht="18.600000000000001" customHeight="1" x14ac:dyDescent="0.5"/>
    <row r="619" s="9" customFormat="1" ht="18.600000000000001" customHeight="1" x14ac:dyDescent="0.5"/>
    <row r="620" s="9" customFormat="1" ht="18.600000000000001" customHeight="1" x14ac:dyDescent="0.5"/>
    <row r="621" s="9" customFormat="1" ht="18.600000000000001" customHeight="1" x14ac:dyDescent="0.5"/>
    <row r="622" s="9" customFormat="1" ht="18.600000000000001" customHeight="1" x14ac:dyDescent="0.5"/>
    <row r="623" s="9" customFormat="1" ht="18.600000000000001" customHeight="1" x14ac:dyDescent="0.5"/>
    <row r="624" s="9" customFormat="1" ht="18.600000000000001" customHeight="1" x14ac:dyDescent="0.5"/>
    <row r="625" s="9" customFormat="1" ht="18.600000000000001" customHeight="1" x14ac:dyDescent="0.5"/>
    <row r="626" s="9" customFormat="1" ht="18.600000000000001" customHeight="1" x14ac:dyDescent="0.5"/>
    <row r="627" s="9" customFormat="1" ht="18.600000000000001" customHeight="1" x14ac:dyDescent="0.5"/>
    <row r="628" s="9" customFormat="1" ht="18.600000000000001" customHeight="1" x14ac:dyDescent="0.5"/>
    <row r="629" s="9" customFormat="1" ht="18.600000000000001" customHeight="1" x14ac:dyDescent="0.5"/>
    <row r="630" s="9" customFormat="1" ht="18.600000000000001" customHeight="1" x14ac:dyDescent="0.5"/>
    <row r="631" s="9" customFormat="1" ht="18.600000000000001" customHeight="1" x14ac:dyDescent="0.5"/>
    <row r="632" s="9" customFormat="1" ht="18.600000000000001" customHeight="1" x14ac:dyDescent="0.5"/>
    <row r="633" s="9" customFormat="1" ht="18.600000000000001" customHeight="1" x14ac:dyDescent="0.5"/>
    <row r="634" s="9" customFormat="1" ht="18.600000000000001" customHeight="1" x14ac:dyDescent="0.5"/>
    <row r="635" s="9" customFormat="1" ht="18.600000000000001" customHeight="1" x14ac:dyDescent="0.5"/>
    <row r="636" s="9" customFormat="1" ht="18.600000000000001" customHeight="1" x14ac:dyDescent="0.5"/>
    <row r="637" s="9" customFormat="1" ht="18.600000000000001" customHeight="1" x14ac:dyDescent="0.5"/>
    <row r="638" s="9" customFormat="1" ht="18.600000000000001" customHeight="1" x14ac:dyDescent="0.5"/>
    <row r="639" s="9" customFormat="1" ht="18.600000000000001" customHeight="1" x14ac:dyDescent="0.5"/>
    <row r="640" s="9" customFormat="1" ht="18.600000000000001" customHeight="1" x14ac:dyDescent="0.5"/>
    <row r="641" s="9" customFormat="1" ht="18.600000000000001" customHeight="1" x14ac:dyDescent="0.5"/>
    <row r="642" s="9" customFormat="1" ht="18.600000000000001" customHeight="1" x14ac:dyDescent="0.5"/>
    <row r="643" s="9" customFormat="1" ht="18.600000000000001" customHeight="1" x14ac:dyDescent="0.5"/>
    <row r="644" s="9" customFormat="1" ht="18.600000000000001" customHeight="1" x14ac:dyDescent="0.5"/>
    <row r="645" s="9" customFormat="1" ht="18.600000000000001" customHeight="1" x14ac:dyDescent="0.5"/>
    <row r="646" s="9" customFormat="1" ht="18.600000000000001" customHeight="1" x14ac:dyDescent="0.5"/>
    <row r="647" s="9" customFormat="1" ht="18.600000000000001" customHeight="1" x14ac:dyDescent="0.5"/>
    <row r="648" s="9" customFormat="1" ht="18.600000000000001" customHeight="1" x14ac:dyDescent="0.5"/>
    <row r="649" s="9" customFormat="1" ht="18.600000000000001" customHeight="1" x14ac:dyDescent="0.5"/>
    <row r="650" s="9" customFormat="1" ht="18.600000000000001" customHeight="1" x14ac:dyDescent="0.5"/>
    <row r="651" s="9" customFormat="1" ht="18.600000000000001" customHeight="1" x14ac:dyDescent="0.5"/>
    <row r="652" s="9" customFormat="1" ht="18.600000000000001" customHeight="1" x14ac:dyDescent="0.5"/>
    <row r="653" s="9" customFormat="1" ht="18.600000000000001" customHeight="1" x14ac:dyDescent="0.5"/>
    <row r="654" s="9" customFormat="1" ht="18.600000000000001" customHeight="1" x14ac:dyDescent="0.5"/>
    <row r="655" s="9" customFormat="1" ht="18.600000000000001" customHeight="1" x14ac:dyDescent="0.5"/>
    <row r="656" s="9" customFormat="1" ht="18.600000000000001" customHeight="1" x14ac:dyDescent="0.5"/>
    <row r="657" s="9" customFormat="1" ht="18.600000000000001" customHeight="1" x14ac:dyDescent="0.5"/>
    <row r="658" s="9" customFormat="1" ht="18.600000000000001" customHeight="1" x14ac:dyDescent="0.5"/>
    <row r="659" s="9" customFormat="1" ht="18.600000000000001" customHeight="1" x14ac:dyDescent="0.5"/>
    <row r="660" s="9" customFormat="1" ht="18.600000000000001" customHeight="1" x14ac:dyDescent="0.5"/>
    <row r="661" s="9" customFormat="1" ht="18.600000000000001" customHeight="1" x14ac:dyDescent="0.5"/>
    <row r="662" s="9" customFormat="1" ht="18.600000000000001" customHeight="1" x14ac:dyDescent="0.5"/>
    <row r="663" s="9" customFormat="1" ht="18.600000000000001" customHeight="1" x14ac:dyDescent="0.5"/>
    <row r="664" s="9" customFormat="1" ht="18.600000000000001" customHeight="1" x14ac:dyDescent="0.5"/>
    <row r="665" s="9" customFormat="1" ht="18.600000000000001" customHeight="1" x14ac:dyDescent="0.5"/>
    <row r="666" s="9" customFormat="1" ht="18.600000000000001" customHeight="1" x14ac:dyDescent="0.5"/>
    <row r="667" s="9" customFormat="1" ht="18.600000000000001" customHeight="1" x14ac:dyDescent="0.5"/>
    <row r="668" s="9" customFormat="1" ht="18.600000000000001" customHeight="1" x14ac:dyDescent="0.5"/>
    <row r="669" s="9" customFormat="1" ht="18.600000000000001" customHeight="1" x14ac:dyDescent="0.5"/>
    <row r="670" s="9" customFormat="1" ht="18.600000000000001" customHeight="1" x14ac:dyDescent="0.5"/>
    <row r="671" s="9" customFormat="1" ht="18.600000000000001" customHeight="1" x14ac:dyDescent="0.5"/>
    <row r="672" s="9" customFormat="1" ht="18.600000000000001" customHeight="1" x14ac:dyDescent="0.5"/>
    <row r="673" s="9" customFormat="1" ht="18.600000000000001" customHeight="1" x14ac:dyDescent="0.5"/>
    <row r="674" s="9" customFormat="1" ht="18.600000000000001" customHeight="1" x14ac:dyDescent="0.5"/>
    <row r="675" s="9" customFormat="1" ht="18.600000000000001" customHeight="1" x14ac:dyDescent="0.5"/>
    <row r="676" s="9" customFormat="1" ht="18.600000000000001" customHeight="1" x14ac:dyDescent="0.5"/>
    <row r="677" s="9" customFormat="1" ht="18.600000000000001" customHeight="1" x14ac:dyDescent="0.5"/>
    <row r="678" s="9" customFormat="1" ht="18.600000000000001" customHeight="1" x14ac:dyDescent="0.5"/>
    <row r="679" s="9" customFormat="1" ht="18.600000000000001" customHeight="1" x14ac:dyDescent="0.5"/>
    <row r="680" s="9" customFormat="1" ht="18.600000000000001" customHeight="1" x14ac:dyDescent="0.5"/>
    <row r="681" s="9" customFormat="1" ht="18.600000000000001" customHeight="1" x14ac:dyDescent="0.5"/>
    <row r="682" s="9" customFormat="1" ht="18.600000000000001" customHeight="1" x14ac:dyDescent="0.5"/>
    <row r="683" s="9" customFormat="1" ht="18.600000000000001" customHeight="1" x14ac:dyDescent="0.5"/>
    <row r="684" s="9" customFormat="1" ht="18.600000000000001" customHeight="1" x14ac:dyDescent="0.5"/>
    <row r="685" s="9" customFormat="1" ht="18.600000000000001" customHeight="1" x14ac:dyDescent="0.5"/>
    <row r="686" s="9" customFormat="1" ht="18.600000000000001" customHeight="1" x14ac:dyDescent="0.5"/>
    <row r="687" s="9" customFormat="1" ht="18.600000000000001" customHeight="1" x14ac:dyDescent="0.5"/>
    <row r="688" s="9" customFormat="1" ht="18.600000000000001" customHeight="1" x14ac:dyDescent="0.5"/>
    <row r="689" s="9" customFormat="1" ht="18.600000000000001" customHeight="1" x14ac:dyDescent="0.5"/>
    <row r="690" s="9" customFormat="1" ht="18.600000000000001" customHeight="1" x14ac:dyDescent="0.5"/>
    <row r="691" s="9" customFormat="1" ht="18.600000000000001" customHeight="1" x14ac:dyDescent="0.5"/>
    <row r="692" s="9" customFormat="1" ht="18.600000000000001" customHeight="1" x14ac:dyDescent="0.5"/>
    <row r="693" s="9" customFormat="1" ht="18.600000000000001" customHeight="1" x14ac:dyDescent="0.5"/>
    <row r="694" s="9" customFormat="1" ht="18.600000000000001" customHeight="1" x14ac:dyDescent="0.5"/>
    <row r="695" s="9" customFormat="1" ht="18.600000000000001" customHeight="1" x14ac:dyDescent="0.5"/>
    <row r="696" s="9" customFormat="1" ht="18.600000000000001" customHeight="1" x14ac:dyDescent="0.5"/>
    <row r="697" s="9" customFormat="1" ht="18.600000000000001" customHeight="1" x14ac:dyDescent="0.5"/>
    <row r="698" s="9" customFormat="1" ht="18.600000000000001" customHeight="1" x14ac:dyDescent="0.5"/>
    <row r="699" s="9" customFormat="1" ht="18.600000000000001" customHeight="1" x14ac:dyDescent="0.5"/>
    <row r="700" s="9" customFormat="1" ht="18.600000000000001" customHeight="1" x14ac:dyDescent="0.5"/>
    <row r="701" s="9" customFormat="1" ht="18.600000000000001" customHeight="1" x14ac:dyDescent="0.5"/>
    <row r="702" s="9" customFormat="1" ht="18.600000000000001" customHeight="1" x14ac:dyDescent="0.5"/>
    <row r="703" s="9" customFormat="1" ht="18.600000000000001" customHeight="1" x14ac:dyDescent="0.5"/>
    <row r="704" s="9" customFormat="1" ht="18.600000000000001" customHeight="1" x14ac:dyDescent="0.5"/>
    <row r="705" s="9" customFormat="1" ht="18.600000000000001" customHeight="1" x14ac:dyDescent="0.5"/>
    <row r="706" s="9" customFormat="1" ht="18.600000000000001" customHeight="1" x14ac:dyDescent="0.5"/>
  </sheetData>
  <mergeCells count="20">
    <mergeCell ref="B149:D149"/>
    <mergeCell ref="B150:D150"/>
    <mergeCell ref="I5:J5"/>
    <mergeCell ref="L5:L6"/>
    <mergeCell ref="B32:D32"/>
    <mergeCell ref="B37:D37"/>
    <mergeCell ref="B140:D140"/>
    <mergeCell ref="B146:D146"/>
    <mergeCell ref="G5:H5"/>
    <mergeCell ref="A3:C3"/>
    <mergeCell ref="A5:A6"/>
    <mergeCell ref="B5:D6"/>
    <mergeCell ref="E5:E6"/>
    <mergeCell ref="F5:F6"/>
    <mergeCell ref="A1:C1"/>
    <mergeCell ref="D1:G1"/>
    <mergeCell ref="J1:K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0" firstPageNumber="38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T183"/>
  <sheetViews>
    <sheetView view="pageBreakPreview" zoomScaleNormal="100" zoomScaleSheetLayoutView="100" workbookViewId="0">
      <selection activeCell="D3" sqref="D3"/>
    </sheetView>
  </sheetViews>
  <sheetFormatPr defaultColWidth="10.42578125" defaultRowHeight="18.95" customHeight="1" x14ac:dyDescent="0.5"/>
  <cols>
    <col min="1" max="1" width="6.7109375" style="471" customWidth="1"/>
    <col min="2" max="2" width="5.42578125" style="472" customWidth="1"/>
    <col min="3" max="3" width="16.28515625" style="459" customWidth="1"/>
    <col min="4" max="4" width="40.140625" style="332" customWidth="1"/>
    <col min="5" max="5" width="11.140625" style="473" customWidth="1"/>
    <col min="6" max="6" width="9.5703125" style="340" customWidth="1"/>
    <col min="7" max="8" width="13.7109375" style="473" customWidth="1"/>
    <col min="9" max="9" width="18.85546875" style="340" customWidth="1"/>
    <col min="10" max="10" width="13.7109375" style="340" customWidth="1"/>
    <col min="11" max="11" width="15.85546875" style="340" customWidth="1"/>
    <col min="12" max="12" width="10.42578125" style="340" customWidth="1"/>
    <col min="13" max="13" width="10.42578125" style="340"/>
    <col min="14" max="14" width="14.140625" style="340" customWidth="1"/>
    <col min="15" max="16384" width="10.42578125" style="340"/>
  </cols>
  <sheetData>
    <row r="1" spans="1:14" s="330" customFormat="1" ht="18.600000000000001" customHeight="1" x14ac:dyDescent="0.5">
      <c r="A1" s="1183" t="s">
        <v>5</v>
      </c>
      <c r="B1" s="1183"/>
      <c r="C1" s="1183"/>
      <c r="D1" s="1184" t="s">
        <v>89</v>
      </c>
      <c r="E1" s="1184"/>
      <c r="F1" s="1184"/>
      <c r="G1" s="1184"/>
      <c r="H1" s="327"/>
      <c r="I1" s="328" t="s">
        <v>0</v>
      </c>
      <c r="J1" s="1185" t="s">
        <v>3</v>
      </c>
      <c r="K1" s="1185"/>
      <c r="L1" s="329"/>
    </row>
    <row r="2" spans="1:14" s="330" customFormat="1" ht="18.600000000000001" customHeight="1" x14ac:dyDescent="0.5">
      <c r="A2" s="1183" t="s">
        <v>6</v>
      </c>
      <c r="B2" s="1183"/>
      <c r="C2" s="1183"/>
      <c r="D2" s="1184" t="s">
        <v>88</v>
      </c>
      <c r="E2" s="1184"/>
      <c r="F2" s="1184"/>
      <c r="G2" s="1184"/>
      <c r="H2" s="331"/>
      <c r="I2" s="328" t="s">
        <v>1</v>
      </c>
      <c r="J2" s="1078">
        <v>44285</v>
      </c>
      <c r="K2" s="1078"/>
      <c r="L2" s="329"/>
    </row>
    <row r="3" spans="1:14" s="330" customFormat="1" ht="18.600000000000001" customHeight="1" x14ac:dyDescent="0.5">
      <c r="A3" s="1183" t="s">
        <v>7</v>
      </c>
      <c r="B3" s="1183"/>
      <c r="C3" s="1183"/>
      <c r="D3" s="83"/>
      <c r="E3" s="333"/>
      <c r="G3" s="331"/>
      <c r="H3" s="327"/>
      <c r="I3" s="327"/>
      <c r="J3" s="334"/>
      <c r="K3" s="335"/>
      <c r="L3" s="329"/>
    </row>
    <row r="4" spans="1:14" s="330" customFormat="1" ht="18.600000000000001" customHeight="1" x14ac:dyDescent="0.5">
      <c r="A4" s="336"/>
      <c r="B4" s="337"/>
      <c r="C4" s="338"/>
      <c r="D4" s="329"/>
      <c r="E4" s="339"/>
      <c r="F4" s="329"/>
      <c r="G4" s="339"/>
      <c r="H4" s="339"/>
      <c r="I4" s="329"/>
      <c r="J4" s="329"/>
      <c r="K4" s="329"/>
      <c r="L4" s="329"/>
    </row>
    <row r="5" spans="1:14" ht="18.600000000000001" customHeight="1" x14ac:dyDescent="0.5">
      <c r="A5" s="1186" t="s">
        <v>8</v>
      </c>
      <c r="B5" s="1188" t="s">
        <v>9</v>
      </c>
      <c r="C5" s="1189"/>
      <c r="D5" s="1190"/>
      <c r="E5" s="1194" t="s">
        <v>10</v>
      </c>
      <c r="F5" s="1196" t="s">
        <v>11</v>
      </c>
      <c r="G5" s="1209" t="s">
        <v>12</v>
      </c>
      <c r="H5" s="1210"/>
      <c r="I5" s="1204" t="s">
        <v>13</v>
      </c>
      <c r="J5" s="1205"/>
      <c r="K5" s="965" t="s">
        <v>14</v>
      </c>
      <c r="L5" s="1196" t="s">
        <v>15</v>
      </c>
    </row>
    <row r="6" spans="1:14" ht="18.600000000000001" customHeight="1" x14ac:dyDescent="0.5">
      <c r="A6" s="1187"/>
      <c r="B6" s="1191"/>
      <c r="C6" s="1192"/>
      <c r="D6" s="1193"/>
      <c r="E6" s="1195"/>
      <c r="F6" s="1197"/>
      <c r="G6" s="341" t="s">
        <v>16</v>
      </c>
      <c r="H6" s="964" t="s">
        <v>17</v>
      </c>
      <c r="I6" s="341" t="s">
        <v>16</v>
      </c>
      <c r="J6" s="966" t="s">
        <v>17</v>
      </c>
      <c r="K6" s="966" t="s">
        <v>18</v>
      </c>
      <c r="L6" s="1197"/>
    </row>
    <row r="7" spans="1:14" ht="18.600000000000001" customHeight="1" x14ac:dyDescent="0.5">
      <c r="A7" s="342"/>
      <c r="B7" s="343" t="s">
        <v>52</v>
      </c>
      <c r="C7" s="344"/>
      <c r="D7" s="345"/>
      <c r="E7" s="346"/>
      <c r="F7" s="347"/>
      <c r="G7" s="347"/>
      <c r="H7" s="347"/>
      <c r="I7" s="346"/>
      <c r="J7" s="346"/>
      <c r="K7" s="346"/>
      <c r="L7" s="348"/>
    </row>
    <row r="8" spans="1:14" ht="18.600000000000001" customHeight="1" x14ac:dyDescent="0.5">
      <c r="A8" s="349"/>
      <c r="B8" s="350"/>
      <c r="C8" s="351"/>
      <c r="D8" s="352"/>
      <c r="E8" s="49"/>
      <c r="F8" s="51"/>
      <c r="G8" s="49"/>
      <c r="H8" s="49"/>
      <c r="I8" s="49"/>
      <c r="J8" s="49"/>
      <c r="K8" s="49"/>
      <c r="L8" s="353"/>
    </row>
    <row r="9" spans="1:14" ht="18.600000000000001" customHeight="1" x14ac:dyDescent="0.5">
      <c r="A9" s="354">
        <v>1</v>
      </c>
      <c r="B9" s="355" t="s">
        <v>263</v>
      </c>
      <c r="C9" s="356"/>
      <c r="D9" s="352"/>
      <c r="E9" s="49"/>
      <c r="F9" s="51" t="s">
        <v>9</v>
      </c>
      <c r="G9" s="51"/>
      <c r="H9" s="49">
        <f>+H96</f>
        <v>0</v>
      </c>
      <c r="I9" s="49"/>
      <c r="J9" s="49">
        <f t="shared" ref="J9:K9" si="0">+J96</f>
        <v>0</v>
      </c>
      <c r="K9" s="49">
        <f t="shared" si="0"/>
        <v>0</v>
      </c>
      <c r="L9" s="353"/>
      <c r="N9" s="357"/>
    </row>
    <row r="10" spans="1:14" ht="18.600000000000001" customHeight="1" x14ac:dyDescent="0.5">
      <c r="A10" s="354">
        <v>2</v>
      </c>
      <c r="B10" s="355" t="s">
        <v>264</v>
      </c>
      <c r="C10" s="356"/>
      <c r="D10" s="352"/>
      <c r="E10" s="49"/>
      <c r="F10" s="51" t="s">
        <v>9</v>
      </c>
      <c r="G10" s="49"/>
      <c r="H10" s="49">
        <f>+H136</f>
        <v>0</v>
      </c>
      <c r="I10" s="49"/>
      <c r="J10" s="49">
        <f t="shared" ref="J10:K10" si="1">+J136</f>
        <v>0</v>
      </c>
      <c r="K10" s="49">
        <f t="shared" si="1"/>
        <v>0</v>
      </c>
      <c r="L10" s="353"/>
      <c r="N10" s="357"/>
    </row>
    <row r="11" spans="1:14" ht="18.600000000000001" customHeight="1" x14ac:dyDescent="0.5">
      <c r="A11" s="354">
        <v>3</v>
      </c>
      <c r="B11" s="355" t="s">
        <v>265</v>
      </c>
      <c r="C11" s="356"/>
      <c r="D11" s="352"/>
      <c r="E11" s="49"/>
      <c r="F11" s="51" t="s">
        <v>9</v>
      </c>
      <c r="G11" s="49"/>
      <c r="H11" s="49">
        <f>+H162</f>
        <v>0</v>
      </c>
      <c r="I11" s="49"/>
      <c r="J11" s="49">
        <f t="shared" ref="J11:K11" si="2">+J162</f>
        <v>0</v>
      </c>
      <c r="K11" s="49">
        <f t="shared" si="2"/>
        <v>0</v>
      </c>
      <c r="L11" s="353"/>
      <c r="N11" s="357"/>
    </row>
    <row r="12" spans="1:14" ht="18.600000000000001" customHeight="1" x14ac:dyDescent="0.5">
      <c r="A12" s="354">
        <v>4</v>
      </c>
      <c r="B12" s="355" t="s">
        <v>266</v>
      </c>
      <c r="C12" s="356"/>
      <c r="D12" s="352"/>
      <c r="E12" s="49"/>
      <c r="F12" s="51" t="s">
        <v>9</v>
      </c>
      <c r="G12" s="49"/>
      <c r="H12" s="49">
        <f>+H179</f>
        <v>0</v>
      </c>
      <c r="I12" s="49"/>
      <c r="J12" s="49">
        <f t="shared" ref="J12:K12" si="3">+J179</f>
        <v>0</v>
      </c>
      <c r="K12" s="49">
        <f t="shared" si="3"/>
        <v>0</v>
      </c>
      <c r="L12" s="353"/>
      <c r="N12" s="357"/>
    </row>
    <row r="13" spans="1:14" ht="18.600000000000001" customHeight="1" x14ac:dyDescent="0.5">
      <c r="A13" s="358" t="s">
        <v>769</v>
      </c>
      <c r="B13" s="359" t="str">
        <f>+B180</f>
        <v>งานติดตั้งระบบป้องกันไฟและไฟลาม</v>
      </c>
      <c r="C13" s="356"/>
      <c r="D13" s="352"/>
      <c r="E13" s="49"/>
      <c r="F13" s="51" t="s">
        <v>9</v>
      </c>
      <c r="G13" s="49"/>
      <c r="H13" s="46">
        <f>+H183</f>
        <v>0</v>
      </c>
      <c r="I13" s="51"/>
      <c r="J13" s="46">
        <f>+J183</f>
        <v>0</v>
      </c>
      <c r="K13" s="46">
        <f>+K183</f>
        <v>0</v>
      </c>
      <c r="L13" s="353"/>
      <c r="N13" s="357"/>
    </row>
    <row r="14" spans="1:14" ht="18.600000000000001" customHeight="1" x14ac:dyDescent="0.5">
      <c r="A14" s="358"/>
      <c r="B14" s="359"/>
      <c r="C14" s="356"/>
      <c r="D14" s="352"/>
      <c r="E14" s="49"/>
      <c r="F14" s="51"/>
      <c r="G14" s="49"/>
      <c r="H14" s="360"/>
      <c r="I14" s="51"/>
      <c r="J14" s="360"/>
      <c r="K14" s="360"/>
      <c r="L14" s="353"/>
      <c r="N14" s="357"/>
    </row>
    <row r="15" spans="1:14" ht="18.600000000000001" customHeight="1" x14ac:dyDescent="0.5">
      <c r="A15" s="358"/>
      <c r="B15" s="359"/>
      <c r="C15" s="356"/>
      <c r="D15" s="352"/>
      <c r="E15" s="49"/>
      <c r="F15" s="51"/>
      <c r="G15" s="49"/>
      <c r="H15" s="360"/>
      <c r="I15" s="51"/>
      <c r="J15" s="360"/>
      <c r="K15" s="360"/>
      <c r="L15" s="353"/>
      <c r="N15" s="357"/>
    </row>
    <row r="16" spans="1:14" ht="18.600000000000001" customHeight="1" x14ac:dyDescent="0.5">
      <c r="A16" s="358"/>
      <c r="B16" s="359"/>
      <c r="C16" s="356"/>
      <c r="D16" s="352"/>
      <c r="E16" s="49"/>
      <c r="F16" s="51"/>
      <c r="G16" s="49"/>
      <c r="H16" s="360"/>
      <c r="I16" s="51"/>
      <c r="J16" s="360"/>
      <c r="K16" s="360"/>
      <c r="L16" s="353"/>
      <c r="N16" s="357"/>
    </row>
    <row r="17" spans="1:14" ht="18.600000000000001" customHeight="1" x14ac:dyDescent="0.5">
      <c r="A17" s="358"/>
      <c r="B17" s="359"/>
      <c r="C17" s="356"/>
      <c r="D17" s="352"/>
      <c r="E17" s="49"/>
      <c r="F17" s="51"/>
      <c r="G17" s="49"/>
      <c r="H17" s="360"/>
      <c r="I17" s="51"/>
      <c r="J17" s="360"/>
      <c r="K17" s="360"/>
      <c r="L17" s="353"/>
      <c r="N17" s="357"/>
    </row>
    <row r="18" spans="1:14" ht="18.600000000000001" customHeight="1" x14ac:dyDescent="0.5">
      <c r="A18" s="358"/>
      <c r="B18" s="359"/>
      <c r="C18" s="356"/>
      <c r="D18" s="352"/>
      <c r="E18" s="49"/>
      <c r="F18" s="51"/>
      <c r="G18" s="49"/>
      <c r="H18" s="360"/>
      <c r="I18" s="51"/>
      <c r="J18" s="360"/>
      <c r="K18" s="360"/>
      <c r="L18" s="353"/>
      <c r="N18" s="357"/>
    </row>
    <row r="19" spans="1:14" ht="18.600000000000001" customHeight="1" x14ac:dyDescent="0.5">
      <c r="A19" s="358"/>
      <c r="B19" s="359"/>
      <c r="C19" s="356"/>
      <c r="D19" s="352"/>
      <c r="E19" s="49"/>
      <c r="F19" s="51"/>
      <c r="G19" s="49"/>
      <c r="H19" s="360"/>
      <c r="I19" s="51"/>
      <c r="J19" s="360"/>
      <c r="K19" s="360"/>
      <c r="L19" s="353"/>
      <c r="N19" s="357"/>
    </row>
    <row r="20" spans="1:14" ht="18.600000000000001" customHeight="1" x14ac:dyDescent="0.5">
      <c r="A20" s="358"/>
      <c r="B20" s="359"/>
      <c r="C20" s="356"/>
      <c r="D20" s="352"/>
      <c r="E20" s="49"/>
      <c r="F20" s="51"/>
      <c r="G20" s="49"/>
      <c r="H20" s="360"/>
      <c r="I20" s="51"/>
      <c r="J20" s="360"/>
      <c r="K20" s="360"/>
      <c r="L20" s="353"/>
      <c r="N20" s="357"/>
    </row>
    <row r="21" spans="1:14" ht="18.600000000000001" customHeight="1" x14ac:dyDescent="0.5">
      <c r="A21" s="358"/>
      <c r="B21" s="359"/>
      <c r="C21" s="356"/>
      <c r="D21" s="352"/>
      <c r="E21" s="49"/>
      <c r="F21" s="51"/>
      <c r="G21" s="49"/>
      <c r="H21" s="360"/>
      <c r="I21" s="51"/>
      <c r="J21" s="360"/>
      <c r="K21" s="360"/>
      <c r="L21" s="353"/>
      <c r="N21" s="357"/>
    </row>
    <row r="22" spans="1:14" ht="18.600000000000001" customHeight="1" x14ac:dyDescent="0.5">
      <c r="A22" s="358"/>
      <c r="B22" s="359"/>
      <c r="C22" s="356"/>
      <c r="D22" s="352"/>
      <c r="E22" s="49"/>
      <c r="F22" s="51"/>
      <c r="G22" s="49"/>
      <c r="H22" s="360"/>
      <c r="I22" s="51"/>
      <c r="J22" s="360"/>
      <c r="K22" s="360"/>
      <c r="L22" s="353"/>
      <c r="N22" s="357"/>
    </row>
    <row r="23" spans="1:14" ht="18.600000000000001" customHeight="1" x14ac:dyDescent="0.5">
      <c r="A23" s="358"/>
      <c r="B23" s="359"/>
      <c r="C23" s="356"/>
      <c r="D23" s="352"/>
      <c r="E23" s="49"/>
      <c r="F23" s="51"/>
      <c r="G23" s="49"/>
      <c r="H23" s="360"/>
      <c r="I23" s="51"/>
      <c r="J23" s="360"/>
      <c r="K23" s="21">
        <v>0</v>
      </c>
      <c r="L23" s="353"/>
      <c r="N23" s="357"/>
    </row>
    <row r="24" spans="1:14" ht="18.600000000000001" customHeight="1" x14ac:dyDescent="0.5">
      <c r="A24" s="358"/>
      <c r="B24" s="359"/>
      <c r="C24" s="356"/>
      <c r="D24" s="352"/>
      <c r="E24" s="49"/>
      <c r="F24" s="51"/>
      <c r="G24" s="49"/>
      <c r="H24" s="360"/>
      <c r="I24" s="51"/>
      <c r="J24" s="360"/>
      <c r="K24" s="360"/>
      <c r="L24" s="353"/>
      <c r="N24" s="357"/>
    </row>
    <row r="25" spans="1:14" ht="18.600000000000001" customHeight="1" x14ac:dyDescent="0.5">
      <c r="A25" s="358"/>
      <c r="B25" s="359"/>
      <c r="C25" s="356"/>
      <c r="D25" s="352"/>
      <c r="E25" s="49"/>
      <c r="F25" s="51"/>
      <c r="G25" s="49"/>
      <c r="H25" s="360"/>
      <c r="I25" s="51"/>
      <c r="J25" s="360"/>
      <c r="K25" s="360"/>
      <c r="L25" s="353"/>
      <c r="N25" s="357"/>
    </row>
    <row r="26" spans="1:14" ht="18.600000000000001" customHeight="1" x14ac:dyDescent="0.5">
      <c r="A26" s="358"/>
      <c r="B26" s="359"/>
      <c r="C26" s="356"/>
      <c r="D26" s="352"/>
      <c r="E26" s="49"/>
      <c r="F26" s="51"/>
      <c r="G26" s="49"/>
      <c r="H26" s="360"/>
      <c r="I26" s="51"/>
      <c r="J26" s="360"/>
      <c r="K26" s="360"/>
      <c r="L26" s="353"/>
      <c r="N26" s="357"/>
    </row>
    <row r="27" spans="1:14" ht="18.600000000000001" customHeight="1" x14ac:dyDescent="0.5">
      <c r="A27" s="358"/>
      <c r="B27" s="359"/>
      <c r="C27" s="356"/>
      <c r="D27" s="352"/>
      <c r="E27" s="49"/>
      <c r="F27" s="51"/>
      <c r="G27" s="49"/>
      <c r="H27" s="360"/>
      <c r="I27" s="51"/>
      <c r="J27" s="360"/>
      <c r="K27" s="360"/>
      <c r="L27" s="353"/>
      <c r="N27" s="357"/>
    </row>
    <row r="28" spans="1:14" ht="18.600000000000001" customHeight="1" x14ac:dyDescent="0.5">
      <c r="A28" s="358"/>
      <c r="B28" s="359"/>
      <c r="C28" s="356"/>
      <c r="D28" s="352"/>
      <c r="E28" s="49"/>
      <c r="F28" s="51"/>
      <c r="G28" s="49"/>
      <c r="H28" s="360"/>
      <c r="I28" s="51"/>
      <c r="J28" s="360"/>
      <c r="K28" s="360"/>
      <c r="L28" s="353"/>
      <c r="N28" s="357"/>
    </row>
    <row r="29" spans="1:14" ht="18.600000000000001" customHeight="1" x14ac:dyDescent="0.5">
      <c r="A29" s="358"/>
      <c r="B29" s="359"/>
      <c r="C29" s="356"/>
      <c r="D29" s="352"/>
      <c r="E29" s="49"/>
      <c r="F29" s="51"/>
      <c r="G29" s="49"/>
      <c r="H29" s="360"/>
      <c r="I29" s="51"/>
      <c r="J29" s="360"/>
      <c r="K29" s="360"/>
      <c r="L29" s="353"/>
      <c r="N29" s="357"/>
    </row>
    <row r="30" spans="1:14" ht="18.600000000000001" customHeight="1" x14ac:dyDescent="0.5">
      <c r="A30" s="358"/>
      <c r="B30" s="359"/>
      <c r="C30" s="356"/>
      <c r="D30" s="352"/>
      <c r="E30" s="49"/>
      <c r="F30" s="51"/>
      <c r="G30" s="49"/>
      <c r="H30" s="360"/>
      <c r="I30" s="51"/>
      <c r="J30" s="360"/>
      <c r="K30" s="360"/>
      <c r="L30" s="353"/>
      <c r="M30" s="361"/>
      <c r="N30" s="357"/>
    </row>
    <row r="31" spans="1:14" ht="18.600000000000001" customHeight="1" x14ac:dyDescent="0.5">
      <c r="A31" s="362"/>
      <c r="B31" s="363"/>
      <c r="C31" s="364"/>
      <c r="D31" s="365"/>
      <c r="E31" s="366"/>
      <c r="F31" s="367"/>
      <c r="G31" s="366"/>
      <c r="H31" s="368"/>
      <c r="I31" s="367"/>
      <c r="J31" s="368"/>
      <c r="K31" s="368"/>
      <c r="L31" s="369"/>
      <c r="N31" s="357"/>
    </row>
    <row r="32" spans="1:14" ht="18.600000000000001" customHeight="1" x14ac:dyDescent="0.5">
      <c r="A32" s="370"/>
      <c r="B32" s="1206" t="s">
        <v>53</v>
      </c>
      <c r="C32" s="1207"/>
      <c r="D32" s="1208"/>
      <c r="E32" s="371"/>
      <c r="F32" s="372"/>
      <c r="G32" s="371"/>
      <c r="H32" s="373">
        <f>SUM(H9:H13)</f>
        <v>0</v>
      </c>
      <c r="I32" s="372"/>
      <c r="J32" s="373">
        <f>SUM(J9:J13)</f>
        <v>0</v>
      </c>
      <c r="K32" s="373">
        <f>SUM(K9:K13)</f>
        <v>0</v>
      </c>
      <c r="L32" s="374"/>
      <c r="M32" s="375"/>
      <c r="N32" s="375"/>
    </row>
    <row r="33" spans="1:20" ht="18.600000000000001" customHeight="1" x14ac:dyDescent="0.45">
      <c r="A33" s="376">
        <v>1</v>
      </c>
      <c r="B33" s="377" t="s">
        <v>263</v>
      </c>
      <c r="C33" s="378"/>
      <c r="D33" s="379"/>
      <c r="E33" s="49"/>
      <c r="F33" s="51"/>
      <c r="G33" s="49"/>
      <c r="H33" s="49"/>
      <c r="I33" s="51"/>
      <c r="J33" s="51"/>
      <c r="K33" s="49"/>
      <c r="L33" s="353"/>
    </row>
    <row r="34" spans="1:20" ht="18.600000000000001" customHeight="1" x14ac:dyDescent="0.5">
      <c r="A34" s="380">
        <v>1.1000000000000001</v>
      </c>
      <c r="B34" s="381" t="s">
        <v>267</v>
      </c>
      <c r="C34" s="382"/>
      <c r="D34" s="383"/>
      <c r="E34" s="384"/>
      <c r="F34" s="47"/>
      <c r="G34" s="384"/>
      <c r="H34" s="384"/>
      <c r="I34" s="384"/>
      <c r="J34" s="384"/>
      <c r="K34" s="385"/>
      <c r="L34" s="353"/>
    </row>
    <row r="35" spans="1:20" ht="18.600000000000001" customHeight="1" x14ac:dyDescent="0.5">
      <c r="A35" s="380"/>
      <c r="B35" s="386" t="s">
        <v>54</v>
      </c>
      <c r="C35" s="387" t="s">
        <v>268</v>
      </c>
      <c r="D35" s="388"/>
      <c r="E35" s="384"/>
      <c r="F35" s="47" t="s">
        <v>50</v>
      </c>
      <c r="G35" s="389"/>
      <c r="H35" s="389">
        <f>+G35*E35</f>
        <v>0</v>
      </c>
      <c r="I35" s="389"/>
      <c r="J35" s="389">
        <f>+I35*E35</f>
        <v>0</v>
      </c>
      <c r="K35" s="389">
        <f>+H35+J35</f>
        <v>0</v>
      </c>
      <c r="L35" s="353"/>
    </row>
    <row r="36" spans="1:20" ht="18.600000000000001" customHeight="1" x14ac:dyDescent="0.5">
      <c r="A36" s="380"/>
      <c r="B36" s="386" t="s">
        <v>54</v>
      </c>
      <c r="C36" s="382" t="s">
        <v>269</v>
      </c>
      <c r="D36" s="383"/>
      <c r="E36" s="384"/>
      <c r="F36" s="47" t="s">
        <v>50</v>
      </c>
      <c r="G36" s="384"/>
      <c r="H36" s="389">
        <f>+G36*E36</f>
        <v>0</v>
      </c>
      <c r="I36" s="384"/>
      <c r="J36" s="389">
        <f>+I36*E36</f>
        <v>0</v>
      </c>
      <c r="K36" s="389">
        <f>+H36+J36</f>
        <v>0</v>
      </c>
      <c r="L36" s="353"/>
    </row>
    <row r="37" spans="1:20" ht="18.600000000000001" customHeight="1" x14ac:dyDescent="0.5">
      <c r="A37" s="380"/>
      <c r="B37" s="386" t="s">
        <v>54</v>
      </c>
      <c r="C37" s="387" t="s">
        <v>270</v>
      </c>
      <c r="D37" s="388"/>
      <c r="E37" s="384"/>
      <c r="F37" s="47" t="s">
        <v>50</v>
      </c>
      <c r="G37" s="389"/>
      <c r="H37" s="389">
        <f t="shared" ref="H37:H41" si="4">+G37*E37</f>
        <v>0</v>
      </c>
      <c r="I37" s="389"/>
      <c r="J37" s="389">
        <f t="shared" ref="J37:J41" si="5">+I37*E37</f>
        <v>0</v>
      </c>
      <c r="K37" s="389">
        <f t="shared" ref="K37:K43" si="6">+H37+J37</f>
        <v>0</v>
      </c>
      <c r="L37" s="353"/>
    </row>
    <row r="38" spans="1:20" ht="18.600000000000001" customHeight="1" x14ac:dyDescent="0.5">
      <c r="A38" s="380"/>
      <c r="B38" s="386" t="s">
        <v>54</v>
      </c>
      <c r="C38" s="387" t="s">
        <v>271</v>
      </c>
      <c r="D38" s="388"/>
      <c r="E38" s="384"/>
      <c r="F38" s="47" t="s">
        <v>50</v>
      </c>
      <c r="G38" s="389"/>
      <c r="H38" s="389">
        <f t="shared" si="4"/>
        <v>0</v>
      </c>
      <c r="I38" s="389"/>
      <c r="J38" s="389">
        <f t="shared" si="5"/>
        <v>0</v>
      </c>
      <c r="K38" s="389">
        <f t="shared" si="6"/>
        <v>0</v>
      </c>
      <c r="L38" s="353"/>
      <c r="N38" s="390"/>
      <c r="O38" s="391"/>
      <c r="P38" s="390"/>
      <c r="Q38" s="390"/>
      <c r="R38" s="390"/>
      <c r="S38" s="390"/>
      <c r="T38" s="390"/>
    </row>
    <row r="39" spans="1:20" ht="18.600000000000001" customHeight="1" x14ac:dyDescent="0.5">
      <c r="A39" s="380"/>
      <c r="B39" s="386" t="s">
        <v>54</v>
      </c>
      <c r="C39" s="387" t="s">
        <v>272</v>
      </c>
      <c r="D39" s="388"/>
      <c r="E39" s="384"/>
      <c r="F39" s="47" t="s">
        <v>50</v>
      </c>
      <c r="G39" s="389"/>
      <c r="H39" s="389">
        <f t="shared" si="4"/>
        <v>0</v>
      </c>
      <c r="I39" s="389"/>
      <c r="J39" s="389">
        <f t="shared" si="5"/>
        <v>0</v>
      </c>
      <c r="K39" s="389">
        <f t="shared" si="6"/>
        <v>0</v>
      </c>
      <c r="L39" s="353"/>
      <c r="N39" s="390"/>
      <c r="O39" s="391"/>
      <c r="P39" s="390"/>
      <c r="Q39" s="390"/>
      <c r="R39" s="390"/>
      <c r="S39" s="390"/>
      <c r="T39" s="390"/>
    </row>
    <row r="40" spans="1:20" ht="18.600000000000001" customHeight="1" x14ac:dyDescent="0.5">
      <c r="A40" s="392"/>
      <c r="B40" s="386" t="s">
        <v>54</v>
      </c>
      <c r="C40" s="387" t="s">
        <v>273</v>
      </c>
      <c r="D40" s="388"/>
      <c r="E40" s="384"/>
      <c r="F40" s="47" t="s">
        <v>50</v>
      </c>
      <c r="G40" s="389"/>
      <c r="H40" s="389">
        <f t="shared" si="4"/>
        <v>0</v>
      </c>
      <c r="I40" s="389"/>
      <c r="J40" s="389">
        <f t="shared" si="5"/>
        <v>0</v>
      </c>
      <c r="K40" s="389">
        <f t="shared" si="6"/>
        <v>0</v>
      </c>
      <c r="L40" s="353"/>
      <c r="N40" s="390"/>
      <c r="O40" s="391"/>
      <c r="P40" s="390"/>
      <c r="Q40" s="390"/>
      <c r="R40" s="390"/>
      <c r="S40" s="390"/>
      <c r="T40" s="390"/>
    </row>
    <row r="41" spans="1:20" ht="18.600000000000001" customHeight="1" x14ac:dyDescent="0.5">
      <c r="A41" s="392"/>
      <c r="B41" s="386" t="s">
        <v>54</v>
      </c>
      <c r="C41" s="387" t="s">
        <v>481</v>
      </c>
      <c r="D41" s="383"/>
      <c r="E41" s="384"/>
      <c r="F41" s="47" t="s">
        <v>50</v>
      </c>
      <c r="G41" s="389"/>
      <c r="H41" s="389">
        <f t="shared" si="4"/>
        <v>0</v>
      </c>
      <c r="I41" s="389"/>
      <c r="J41" s="389">
        <f t="shared" si="5"/>
        <v>0</v>
      </c>
      <c r="K41" s="389">
        <f t="shared" si="6"/>
        <v>0</v>
      </c>
      <c r="L41" s="353"/>
      <c r="N41" s="390"/>
      <c r="O41" s="391"/>
      <c r="P41" s="390"/>
      <c r="Q41" s="390"/>
      <c r="R41" s="390"/>
      <c r="S41" s="390"/>
      <c r="T41" s="390"/>
    </row>
    <row r="42" spans="1:20" ht="18.600000000000001" customHeight="1" x14ac:dyDescent="0.5">
      <c r="A42" s="380"/>
      <c r="B42" s="386" t="s">
        <v>54</v>
      </c>
      <c r="C42" s="998" t="s">
        <v>274</v>
      </c>
      <c r="D42" s="393"/>
      <c r="E42" s="384"/>
      <c r="F42" s="47" t="s">
        <v>23</v>
      </c>
      <c r="G42" s="389"/>
      <c r="H42" s="389">
        <f>SUM(H35:H41)*0.5</f>
        <v>0</v>
      </c>
      <c r="I42" s="389"/>
      <c r="J42" s="389">
        <f>H42*0.3</f>
        <v>0</v>
      </c>
      <c r="K42" s="389">
        <f>+H42+J42</f>
        <v>0</v>
      </c>
      <c r="L42" s="353"/>
      <c r="N42" s="390"/>
      <c r="O42" s="391"/>
      <c r="P42" s="390"/>
      <c r="Q42" s="390"/>
      <c r="R42" s="390"/>
      <c r="S42" s="390"/>
      <c r="T42" s="390"/>
    </row>
    <row r="43" spans="1:20" ht="18.600000000000001" customHeight="1" x14ac:dyDescent="0.5">
      <c r="A43" s="380"/>
      <c r="B43" s="386" t="s">
        <v>54</v>
      </c>
      <c r="C43" s="998" t="s">
        <v>275</v>
      </c>
      <c r="D43" s="393"/>
      <c r="E43" s="384"/>
      <c r="F43" s="47" t="s">
        <v>23</v>
      </c>
      <c r="G43" s="389"/>
      <c r="H43" s="389">
        <f>SUM(H35:H41)*0.2</f>
        <v>0</v>
      </c>
      <c r="I43" s="389"/>
      <c r="J43" s="389">
        <f>H43*0.2</f>
        <v>0</v>
      </c>
      <c r="K43" s="389">
        <f t="shared" si="6"/>
        <v>0</v>
      </c>
      <c r="L43" s="353"/>
      <c r="N43" s="390"/>
      <c r="O43" s="391"/>
      <c r="P43" s="390"/>
      <c r="Q43" s="390"/>
      <c r="R43" s="390"/>
      <c r="S43" s="390"/>
      <c r="T43" s="390"/>
    </row>
    <row r="44" spans="1:20" ht="18.600000000000001" customHeight="1" x14ac:dyDescent="0.5">
      <c r="A44" s="380">
        <v>1.2</v>
      </c>
      <c r="B44" s="381" t="s">
        <v>276</v>
      </c>
      <c r="C44" s="394"/>
      <c r="D44" s="388"/>
      <c r="E44" s="384"/>
      <c r="G44" s="389"/>
      <c r="H44" s="389"/>
      <c r="I44" s="389"/>
      <c r="J44" s="389"/>
      <c r="K44" s="389"/>
      <c r="L44" s="353"/>
      <c r="N44" s="390"/>
      <c r="O44" s="391"/>
      <c r="P44" s="390"/>
      <c r="Q44" s="390"/>
      <c r="R44" s="390"/>
      <c r="S44" s="390"/>
      <c r="T44" s="390"/>
    </row>
    <row r="45" spans="1:20" ht="18.600000000000001" customHeight="1" x14ac:dyDescent="0.5">
      <c r="A45" s="380"/>
      <c r="B45" s="386" t="s">
        <v>54</v>
      </c>
      <c r="C45" s="387" t="s">
        <v>270</v>
      </c>
      <c r="D45" s="388"/>
      <c r="E45" s="384"/>
      <c r="F45" s="47" t="s">
        <v>50</v>
      </c>
      <c r="G45" s="389"/>
      <c r="H45" s="389">
        <f>+G45*E45</f>
        <v>0</v>
      </c>
      <c r="I45" s="389"/>
      <c r="J45" s="389">
        <f t="shared" ref="J45:J47" si="7">+I45*E45</f>
        <v>0</v>
      </c>
      <c r="K45" s="389">
        <f t="shared" ref="K45:K62" si="8">+H45+J45</f>
        <v>0</v>
      </c>
      <c r="L45" s="353"/>
      <c r="N45" s="390"/>
      <c r="O45" s="391"/>
      <c r="P45" s="390"/>
      <c r="Q45" s="390"/>
      <c r="R45" s="390"/>
      <c r="S45" s="390"/>
      <c r="T45" s="390"/>
    </row>
    <row r="46" spans="1:20" ht="18.600000000000001" customHeight="1" x14ac:dyDescent="0.5">
      <c r="A46" s="380"/>
      <c r="B46" s="386" t="s">
        <v>54</v>
      </c>
      <c r="C46" s="387" t="s">
        <v>271</v>
      </c>
      <c r="D46" s="395"/>
      <c r="E46" s="384"/>
      <c r="F46" s="47" t="s">
        <v>50</v>
      </c>
      <c r="G46" s="396"/>
      <c r="H46" s="396">
        <f>+G46*E46</f>
        <v>0</v>
      </c>
      <c r="I46" s="389"/>
      <c r="J46" s="389">
        <f t="shared" si="7"/>
        <v>0</v>
      </c>
      <c r="K46" s="389">
        <f t="shared" si="8"/>
        <v>0</v>
      </c>
      <c r="L46" s="353"/>
      <c r="N46" s="390"/>
      <c r="O46" s="391"/>
      <c r="P46" s="390"/>
      <c r="Q46" s="390"/>
      <c r="R46" s="390"/>
      <c r="S46" s="390"/>
      <c r="T46" s="390"/>
    </row>
    <row r="47" spans="1:20" ht="18.600000000000001" customHeight="1" x14ac:dyDescent="0.5">
      <c r="A47" s="380"/>
      <c r="B47" s="386" t="s">
        <v>54</v>
      </c>
      <c r="C47" s="387" t="s">
        <v>273</v>
      </c>
      <c r="D47" s="395"/>
      <c r="E47" s="384"/>
      <c r="F47" s="47" t="s">
        <v>50</v>
      </c>
      <c r="G47" s="396"/>
      <c r="H47" s="396">
        <f>+G47*E47</f>
        <v>0</v>
      </c>
      <c r="I47" s="389"/>
      <c r="J47" s="389">
        <f t="shared" si="7"/>
        <v>0</v>
      </c>
      <c r="K47" s="389">
        <f t="shared" si="8"/>
        <v>0</v>
      </c>
      <c r="L47" s="353"/>
      <c r="N47" s="390"/>
      <c r="O47" s="391"/>
      <c r="P47" s="390"/>
      <c r="Q47" s="390"/>
      <c r="R47" s="390"/>
      <c r="S47" s="390"/>
      <c r="T47" s="390"/>
    </row>
    <row r="48" spans="1:20" ht="18.600000000000001" customHeight="1" x14ac:dyDescent="0.5">
      <c r="A48" s="380"/>
      <c r="B48" s="386" t="s">
        <v>54</v>
      </c>
      <c r="C48" s="998" t="s">
        <v>274</v>
      </c>
      <c r="D48" s="395"/>
      <c r="E48" s="384"/>
      <c r="F48" s="47" t="s">
        <v>23</v>
      </c>
      <c r="G48" s="389"/>
      <c r="H48" s="389">
        <f>SUM(H45:H47)*0.5</f>
        <v>0</v>
      </c>
      <c r="I48" s="389"/>
      <c r="J48" s="389">
        <f>H48*0.3</f>
        <v>0</v>
      </c>
      <c r="K48" s="389">
        <f t="shared" si="8"/>
        <v>0</v>
      </c>
      <c r="L48" s="353"/>
      <c r="N48" s="332"/>
      <c r="O48" s="332"/>
      <c r="P48" s="332"/>
      <c r="Q48" s="332"/>
      <c r="R48" s="332"/>
      <c r="S48" s="332"/>
      <c r="T48" s="332"/>
    </row>
    <row r="49" spans="1:20" ht="18.600000000000001" customHeight="1" x14ac:dyDescent="0.5">
      <c r="A49" s="380"/>
      <c r="B49" s="386" t="s">
        <v>54</v>
      </c>
      <c r="C49" s="998" t="s">
        <v>275</v>
      </c>
      <c r="D49" s="395"/>
      <c r="E49" s="384"/>
      <c r="F49" s="47" t="s">
        <v>23</v>
      </c>
      <c r="G49" s="389"/>
      <c r="H49" s="389">
        <f>SUM(H45:H47)*0.2</f>
        <v>0</v>
      </c>
      <c r="I49" s="389"/>
      <c r="J49" s="389">
        <f>H49*0.2</f>
        <v>0</v>
      </c>
      <c r="K49" s="389">
        <f t="shared" si="8"/>
        <v>0</v>
      </c>
      <c r="L49" s="353"/>
      <c r="N49" s="332"/>
      <c r="O49" s="332"/>
      <c r="P49" s="332"/>
      <c r="Q49" s="332"/>
      <c r="R49" s="332"/>
      <c r="S49" s="332"/>
      <c r="T49" s="332"/>
    </row>
    <row r="50" spans="1:20" ht="18.600000000000001" customHeight="1" x14ac:dyDescent="0.5">
      <c r="A50" s="380" t="s">
        <v>336</v>
      </c>
      <c r="B50" s="381" t="s">
        <v>482</v>
      </c>
      <c r="C50" s="382"/>
      <c r="D50" s="383"/>
      <c r="E50" s="384"/>
      <c r="F50" s="47"/>
      <c r="G50" s="384"/>
      <c r="H50" s="384"/>
      <c r="I50" s="384"/>
      <c r="J50" s="384"/>
      <c r="K50" s="385"/>
      <c r="L50" s="353"/>
    </row>
    <row r="51" spans="1:20" ht="18.600000000000001" customHeight="1" x14ac:dyDescent="0.5">
      <c r="A51" s="380"/>
      <c r="B51" s="386" t="s">
        <v>54</v>
      </c>
      <c r="C51" s="382" t="s">
        <v>269</v>
      </c>
      <c r="D51" s="383"/>
      <c r="E51" s="384"/>
      <c r="F51" s="47" t="s">
        <v>50</v>
      </c>
      <c r="G51" s="384"/>
      <c r="H51" s="389">
        <f>+G51*E51</f>
        <v>0</v>
      </c>
      <c r="I51" s="384"/>
      <c r="J51" s="389">
        <f>+I51*E51</f>
        <v>0</v>
      </c>
      <c r="K51" s="389">
        <f>+H51+J51</f>
        <v>0</v>
      </c>
      <c r="L51" s="353"/>
    </row>
    <row r="52" spans="1:20" ht="18.600000000000001" customHeight="1" x14ac:dyDescent="0.5">
      <c r="A52" s="380"/>
      <c r="B52" s="386" t="s">
        <v>54</v>
      </c>
      <c r="C52" s="387" t="s">
        <v>270</v>
      </c>
      <c r="D52" s="388"/>
      <c r="E52" s="384"/>
      <c r="F52" s="47" t="s">
        <v>50</v>
      </c>
      <c r="G52" s="389"/>
      <c r="H52" s="389">
        <f t="shared" ref="H52" si="9">+G52*E52</f>
        <v>0</v>
      </c>
      <c r="I52" s="389"/>
      <c r="J52" s="389">
        <f t="shared" ref="J52" si="10">+I52*E52</f>
        <v>0</v>
      </c>
      <c r="K52" s="389">
        <f t="shared" ref="K52" si="11">+H52+J52</f>
        <v>0</v>
      </c>
      <c r="L52" s="353"/>
    </row>
    <row r="53" spans="1:20" ht="18.600000000000001" customHeight="1" x14ac:dyDescent="0.5">
      <c r="A53" s="380"/>
      <c r="B53" s="386" t="s">
        <v>54</v>
      </c>
      <c r="C53" s="998" t="s">
        <v>274</v>
      </c>
      <c r="D53" s="393"/>
      <c r="E53" s="384"/>
      <c r="F53" s="47" t="s">
        <v>23</v>
      </c>
      <c r="G53" s="389"/>
      <c r="H53" s="389">
        <f>SUM(H51:H52)*0.5</f>
        <v>0</v>
      </c>
      <c r="I53" s="389"/>
      <c r="J53" s="389">
        <f>H53*0.3</f>
        <v>0</v>
      </c>
      <c r="K53" s="389">
        <f>+H53+J53</f>
        <v>0</v>
      </c>
      <c r="L53" s="353"/>
      <c r="N53" s="390"/>
      <c r="O53" s="391"/>
      <c r="P53" s="390"/>
      <c r="Q53" s="390"/>
      <c r="R53" s="390"/>
      <c r="S53" s="390"/>
      <c r="T53" s="390"/>
    </row>
    <row r="54" spans="1:20" ht="18.600000000000001" customHeight="1" x14ac:dyDescent="0.5">
      <c r="A54" s="380"/>
      <c r="B54" s="386" t="s">
        <v>54</v>
      </c>
      <c r="C54" s="998" t="s">
        <v>275</v>
      </c>
      <c r="D54" s="393"/>
      <c r="E54" s="384"/>
      <c r="F54" s="47" t="s">
        <v>23</v>
      </c>
      <c r="G54" s="389"/>
      <c r="H54" s="389">
        <f>SUM(H51:H52)*0.2</f>
        <v>0</v>
      </c>
      <c r="I54" s="389"/>
      <c r="J54" s="389">
        <f>H54*0.2</f>
        <v>0</v>
      </c>
      <c r="K54" s="389">
        <f t="shared" ref="K54" si="12">+H54+J54</f>
        <v>0</v>
      </c>
      <c r="L54" s="353"/>
      <c r="N54" s="390"/>
      <c r="O54" s="391"/>
      <c r="P54" s="390"/>
      <c r="Q54" s="390"/>
      <c r="R54" s="390"/>
      <c r="S54" s="390"/>
      <c r="T54" s="390"/>
    </row>
    <row r="55" spans="1:20" ht="18.600000000000001" customHeight="1" x14ac:dyDescent="0.5">
      <c r="A55" s="380" t="s">
        <v>337</v>
      </c>
      <c r="B55" s="999" t="s">
        <v>483</v>
      </c>
      <c r="C55" s="378"/>
      <c r="D55" s="379"/>
      <c r="E55" s="49"/>
      <c r="F55" s="47" t="s">
        <v>19</v>
      </c>
      <c r="G55" s="389"/>
      <c r="H55" s="389">
        <f t="shared" ref="H55:H62" si="13">+G55*E55</f>
        <v>0</v>
      </c>
      <c r="I55" s="389"/>
      <c r="J55" s="389">
        <f t="shared" ref="J55:J62" si="14">+I55*E55</f>
        <v>0</v>
      </c>
      <c r="K55" s="389">
        <f t="shared" si="8"/>
        <v>0</v>
      </c>
      <c r="L55" s="353"/>
      <c r="N55" s="332"/>
      <c r="O55" s="332"/>
      <c r="P55" s="332"/>
      <c r="Q55" s="332"/>
      <c r="R55" s="332"/>
      <c r="S55" s="332"/>
      <c r="T55" s="332"/>
    </row>
    <row r="56" spans="1:20" ht="18.600000000000001" customHeight="1" x14ac:dyDescent="0.5">
      <c r="A56" s="380"/>
      <c r="B56" s="999" t="s">
        <v>277</v>
      </c>
      <c r="C56" s="397"/>
      <c r="D56" s="388"/>
      <c r="E56" s="46"/>
      <c r="F56" s="47" t="s">
        <v>19</v>
      </c>
      <c r="G56" s="396"/>
      <c r="H56" s="396"/>
      <c r="I56" s="389"/>
      <c r="J56" s="389">
        <f t="shared" si="14"/>
        <v>0</v>
      </c>
      <c r="K56" s="389"/>
      <c r="L56" s="353"/>
    </row>
    <row r="57" spans="1:20" ht="18.600000000000001" customHeight="1" x14ac:dyDescent="0.5">
      <c r="A57" s="380"/>
      <c r="B57" s="999" t="s">
        <v>278</v>
      </c>
      <c r="C57" s="387"/>
      <c r="D57" s="388"/>
      <c r="E57" s="384"/>
      <c r="F57" s="47" t="s">
        <v>19</v>
      </c>
      <c r="G57" s="389"/>
      <c r="H57" s="389">
        <f t="shared" ref="H57" si="15">+G57*E57</f>
        <v>0</v>
      </c>
      <c r="I57" s="389"/>
      <c r="J57" s="389">
        <f t="shared" si="14"/>
        <v>0</v>
      </c>
      <c r="K57" s="389">
        <f t="shared" si="8"/>
        <v>0</v>
      </c>
      <c r="L57" s="353"/>
    </row>
    <row r="58" spans="1:20" ht="18.600000000000001" customHeight="1" x14ac:dyDescent="0.5">
      <c r="A58" s="380" t="s">
        <v>338</v>
      </c>
      <c r="B58" s="1000" t="s">
        <v>484</v>
      </c>
      <c r="C58" s="387"/>
      <c r="D58" s="388"/>
      <c r="E58" s="384"/>
      <c r="F58" s="47" t="s">
        <v>19</v>
      </c>
      <c r="G58" s="396"/>
      <c r="H58" s="396">
        <f t="shared" si="13"/>
        <v>0</v>
      </c>
      <c r="I58" s="389"/>
      <c r="J58" s="389">
        <f t="shared" si="14"/>
        <v>0</v>
      </c>
      <c r="K58" s="389">
        <f t="shared" si="8"/>
        <v>0</v>
      </c>
      <c r="L58" s="353"/>
    </row>
    <row r="59" spans="1:20" ht="18.600000000000001" customHeight="1" x14ac:dyDescent="0.5">
      <c r="A59" s="380" t="s">
        <v>339</v>
      </c>
      <c r="B59" s="1000" t="s">
        <v>485</v>
      </c>
      <c r="C59" s="387"/>
      <c r="D59" s="388"/>
      <c r="E59" s="384"/>
      <c r="F59" s="47" t="s">
        <v>19</v>
      </c>
      <c r="G59" s="389"/>
      <c r="H59" s="389">
        <f t="shared" si="13"/>
        <v>0</v>
      </c>
      <c r="I59" s="389"/>
      <c r="J59" s="389">
        <f t="shared" si="14"/>
        <v>0</v>
      </c>
      <c r="K59" s="389">
        <f t="shared" si="8"/>
        <v>0</v>
      </c>
      <c r="L59" s="353"/>
    </row>
    <row r="60" spans="1:20" ht="18.600000000000001" customHeight="1" x14ac:dyDescent="0.5">
      <c r="A60" s="380" t="s">
        <v>340</v>
      </c>
      <c r="B60" s="1001" t="s">
        <v>280</v>
      </c>
      <c r="C60" s="397"/>
      <c r="D60" s="388"/>
      <c r="E60" s="46"/>
      <c r="F60" s="47"/>
      <c r="G60" s="396"/>
      <c r="H60" s="396"/>
      <c r="I60" s="389"/>
      <c r="J60" s="389"/>
      <c r="K60" s="389"/>
      <c r="L60" s="353"/>
    </row>
    <row r="61" spans="1:20" ht="18.600000000000001" customHeight="1" x14ac:dyDescent="0.5">
      <c r="A61" s="380"/>
      <c r="B61" s="386" t="s">
        <v>54</v>
      </c>
      <c r="C61" s="387" t="s">
        <v>270</v>
      </c>
      <c r="D61" s="388"/>
      <c r="E61" s="384"/>
      <c r="F61" s="47" t="s">
        <v>19</v>
      </c>
      <c r="G61" s="389"/>
      <c r="H61" s="389">
        <f t="shared" si="13"/>
        <v>0</v>
      </c>
      <c r="I61" s="389"/>
      <c r="J61" s="389">
        <f t="shared" si="14"/>
        <v>0</v>
      </c>
      <c r="K61" s="389">
        <f t="shared" si="8"/>
        <v>0</v>
      </c>
      <c r="L61" s="353"/>
    </row>
    <row r="62" spans="1:20" ht="18.600000000000001" customHeight="1" x14ac:dyDescent="0.5">
      <c r="A62" s="380" t="s">
        <v>341</v>
      </c>
      <c r="B62" s="998" t="s">
        <v>281</v>
      </c>
      <c r="C62" s="397"/>
      <c r="D62" s="388"/>
      <c r="E62" s="384"/>
      <c r="F62" s="47" t="s">
        <v>19</v>
      </c>
      <c r="G62" s="396"/>
      <c r="H62" s="396">
        <f t="shared" si="13"/>
        <v>0</v>
      </c>
      <c r="I62" s="389"/>
      <c r="J62" s="389">
        <f t="shared" si="14"/>
        <v>0</v>
      </c>
      <c r="K62" s="389">
        <f t="shared" si="8"/>
        <v>0</v>
      </c>
      <c r="L62" s="353"/>
    </row>
    <row r="63" spans="1:20" ht="18.600000000000001" customHeight="1" x14ac:dyDescent="0.5">
      <c r="A63" s="380" t="s">
        <v>342</v>
      </c>
      <c r="B63" s="1002" t="s">
        <v>282</v>
      </c>
      <c r="C63" s="387"/>
      <c r="D63" s="388"/>
      <c r="E63" s="384"/>
      <c r="F63" s="47"/>
      <c r="G63" s="389"/>
      <c r="H63" s="389"/>
      <c r="I63" s="389"/>
      <c r="J63" s="389"/>
      <c r="K63" s="389"/>
      <c r="L63" s="398"/>
    </row>
    <row r="64" spans="1:20" ht="18.600000000000001" customHeight="1" x14ac:dyDescent="0.5">
      <c r="A64" s="380"/>
      <c r="B64" s="386" t="s">
        <v>54</v>
      </c>
      <c r="C64" s="387" t="s">
        <v>270</v>
      </c>
      <c r="D64" s="399"/>
      <c r="E64" s="384"/>
      <c r="F64" s="47" t="s">
        <v>19</v>
      </c>
      <c r="G64" s="396"/>
      <c r="H64" s="396">
        <f t="shared" ref="H64" si="16">+G64*E64</f>
        <v>0</v>
      </c>
      <c r="I64" s="389"/>
      <c r="J64" s="389">
        <f t="shared" ref="J64" si="17">+I64*E64</f>
        <v>0</v>
      </c>
      <c r="K64" s="389">
        <f t="shared" ref="K64" si="18">+H64+J64</f>
        <v>0</v>
      </c>
      <c r="L64" s="353"/>
    </row>
    <row r="65" spans="1:12" ht="18.600000000000001" customHeight="1" x14ac:dyDescent="0.5">
      <c r="A65" s="380" t="s">
        <v>285</v>
      </c>
      <c r="B65" s="1003" t="s">
        <v>486</v>
      </c>
      <c r="C65" s="400"/>
      <c r="D65" s="388"/>
      <c r="E65" s="384"/>
      <c r="F65" s="47"/>
      <c r="G65" s="389"/>
      <c r="H65" s="389"/>
      <c r="I65" s="389"/>
      <c r="J65" s="389"/>
      <c r="K65" s="389"/>
      <c r="L65" s="398"/>
    </row>
    <row r="66" spans="1:12" ht="18.600000000000001" customHeight="1" x14ac:dyDescent="0.5">
      <c r="A66" s="380"/>
      <c r="B66" s="386" t="s">
        <v>54</v>
      </c>
      <c r="C66" s="382" t="s">
        <v>270</v>
      </c>
      <c r="D66" s="388"/>
      <c r="E66" s="384"/>
      <c r="F66" s="47" t="s">
        <v>19</v>
      </c>
      <c r="G66" s="396"/>
      <c r="H66" s="396">
        <f t="shared" ref="H66:H67" si="19">+G66*E66</f>
        <v>0</v>
      </c>
      <c r="I66" s="389"/>
      <c r="J66" s="389">
        <f t="shared" ref="J66:J67" si="20">+I66*E66</f>
        <v>0</v>
      </c>
      <c r="K66" s="389">
        <f t="shared" ref="K66:K67" si="21">+H66+J66</f>
        <v>0</v>
      </c>
      <c r="L66" s="353"/>
    </row>
    <row r="67" spans="1:12" ht="18.600000000000001" customHeight="1" x14ac:dyDescent="0.5">
      <c r="A67" s="380"/>
      <c r="B67" s="386" t="s">
        <v>54</v>
      </c>
      <c r="C67" s="382" t="s">
        <v>272</v>
      </c>
      <c r="D67" s="388"/>
      <c r="E67" s="384"/>
      <c r="F67" s="47" t="s">
        <v>19</v>
      </c>
      <c r="G67" s="396"/>
      <c r="H67" s="396">
        <f t="shared" si="19"/>
        <v>0</v>
      </c>
      <c r="I67" s="389"/>
      <c r="J67" s="389">
        <f t="shared" si="20"/>
        <v>0</v>
      </c>
      <c r="K67" s="389">
        <f t="shared" si="21"/>
        <v>0</v>
      </c>
      <c r="L67" s="353"/>
    </row>
    <row r="68" spans="1:12" ht="18.600000000000001" customHeight="1" x14ac:dyDescent="0.5">
      <c r="A68" s="380" t="s">
        <v>287</v>
      </c>
      <c r="B68" s="998" t="s">
        <v>284</v>
      </c>
      <c r="C68" s="400"/>
      <c r="D68" s="388"/>
      <c r="E68" s="384"/>
      <c r="F68" s="47"/>
      <c r="G68" s="389"/>
      <c r="H68" s="389"/>
      <c r="I68" s="389"/>
      <c r="J68" s="389"/>
      <c r="K68" s="389"/>
      <c r="L68" s="398"/>
    </row>
    <row r="69" spans="1:12" ht="18.600000000000001" customHeight="1" x14ac:dyDescent="0.5">
      <c r="A69" s="380"/>
      <c r="B69" s="386" t="s">
        <v>54</v>
      </c>
      <c r="C69" s="382" t="s">
        <v>268</v>
      </c>
      <c r="D69" s="388"/>
      <c r="E69" s="384"/>
      <c r="F69" s="47" t="s">
        <v>19</v>
      </c>
      <c r="G69" s="396"/>
      <c r="H69" s="396">
        <f t="shared" ref="H69:H75" si="22">+G69*E69</f>
        <v>0</v>
      </c>
      <c r="I69" s="389"/>
      <c r="J69" s="389">
        <f t="shared" ref="J69:J75" si="23">+I69*E69</f>
        <v>0</v>
      </c>
      <c r="K69" s="389">
        <f t="shared" ref="K69:K75" si="24">+H69+J69</f>
        <v>0</v>
      </c>
      <c r="L69" s="353"/>
    </row>
    <row r="70" spans="1:12" ht="18.600000000000001" customHeight="1" x14ac:dyDescent="0.5">
      <c r="A70" s="380"/>
      <c r="B70" s="386" t="s">
        <v>54</v>
      </c>
      <c r="C70" s="382" t="s">
        <v>269</v>
      </c>
      <c r="D70" s="388"/>
      <c r="E70" s="384"/>
      <c r="F70" s="47" t="s">
        <v>19</v>
      </c>
      <c r="G70" s="396"/>
      <c r="H70" s="396">
        <f t="shared" si="22"/>
        <v>0</v>
      </c>
      <c r="I70" s="389"/>
      <c r="J70" s="389">
        <f t="shared" si="23"/>
        <v>0</v>
      </c>
      <c r="K70" s="389">
        <f t="shared" si="24"/>
        <v>0</v>
      </c>
      <c r="L70" s="353"/>
    </row>
    <row r="71" spans="1:12" ht="18.600000000000001" customHeight="1" x14ac:dyDescent="0.5">
      <c r="A71" s="380"/>
      <c r="B71" s="386" t="s">
        <v>54</v>
      </c>
      <c r="C71" s="387" t="s">
        <v>270</v>
      </c>
      <c r="D71" s="388"/>
      <c r="E71" s="384"/>
      <c r="F71" s="47" t="s">
        <v>19</v>
      </c>
      <c r="G71" s="396"/>
      <c r="H71" s="396">
        <f t="shared" si="22"/>
        <v>0</v>
      </c>
      <c r="I71" s="389"/>
      <c r="J71" s="389">
        <f t="shared" si="23"/>
        <v>0</v>
      </c>
      <c r="K71" s="389">
        <f t="shared" si="24"/>
        <v>0</v>
      </c>
      <c r="L71" s="353"/>
    </row>
    <row r="72" spans="1:12" ht="18.600000000000001" customHeight="1" x14ac:dyDescent="0.5">
      <c r="A72" s="380"/>
      <c r="B72" s="386" t="s">
        <v>54</v>
      </c>
      <c r="C72" s="387" t="s">
        <v>271</v>
      </c>
      <c r="D72" s="401"/>
      <c r="E72" s="384"/>
      <c r="F72" s="47" t="s">
        <v>19</v>
      </c>
      <c r="G72" s="396"/>
      <c r="H72" s="396">
        <f t="shared" si="22"/>
        <v>0</v>
      </c>
      <c r="I72" s="389"/>
      <c r="J72" s="389">
        <f t="shared" si="23"/>
        <v>0</v>
      </c>
      <c r="K72" s="389">
        <f t="shared" si="24"/>
        <v>0</v>
      </c>
      <c r="L72" s="353"/>
    </row>
    <row r="73" spans="1:12" ht="18.600000000000001" customHeight="1" x14ac:dyDescent="0.5">
      <c r="A73" s="380"/>
      <c r="B73" s="386" t="s">
        <v>54</v>
      </c>
      <c r="C73" s="387" t="s">
        <v>272</v>
      </c>
      <c r="D73" s="401"/>
      <c r="E73" s="384"/>
      <c r="F73" s="47" t="s">
        <v>19</v>
      </c>
      <c r="G73" s="396"/>
      <c r="H73" s="396">
        <f t="shared" si="22"/>
        <v>0</v>
      </c>
      <c r="I73" s="389"/>
      <c r="J73" s="389">
        <f t="shared" si="23"/>
        <v>0</v>
      </c>
      <c r="K73" s="389">
        <f t="shared" si="24"/>
        <v>0</v>
      </c>
      <c r="L73" s="353"/>
    </row>
    <row r="74" spans="1:12" ht="18.600000000000001" customHeight="1" x14ac:dyDescent="0.5">
      <c r="A74" s="380"/>
      <c r="B74" s="386" t="s">
        <v>54</v>
      </c>
      <c r="C74" s="387" t="s">
        <v>273</v>
      </c>
      <c r="D74" s="388"/>
      <c r="E74" s="384"/>
      <c r="F74" s="47" t="s">
        <v>19</v>
      </c>
      <c r="G74" s="396"/>
      <c r="H74" s="396">
        <f t="shared" si="22"/>
        <v>0</v>
      </c>
      <c r="I74" s="389"/>
      <c r="J74" s="389">
        <f t="shared" si="23"/>
        <v>0</v>
      </c>
      <c r="K74" s="389">
        <f t="shared" si="24"/>
        <v>0</v>
      </c>
      <c r="L74" s="353"/>
    </row>
    <row r="75" spans="1:12" ht="18.600000000000001" customHeight="1" x14ac:dyDescent="0.5">
      <c r="A75" s="380"/>
      <c r="B75" s="386" t="s">
        <v>54</v>
      </c>
      <c r="C75" s="387" t="s">
        <v>283</v>
      </c>
      <c r="D75" s="388"/>
      <c r="E75" s="384"/>
      <c r="F75" s="47" t="s">
        <v>19</v>
      </c>
      <c r="G75" s="396"/>
      <c r="H75" s="396">
        <f t="shared" si="22"/>
        <v>0</v>
      </c>
      <c r="I75" s="389"/>
      <c r="J75" s="389">
        <f t="shared" si="23"/>
        <v>0</v>
      </c>
      <c r="K75" s="389">
        <f t="shared" si="24"/>
        <v>0</v>
      </c>
      <c r="L75" s="353"/>
    </row>
    <row r="76" spans="1:12" ht="18.600000000000001" customHeight="1" x14ac:dyDescent="0.5">
      <c r="A76" s="380" t="s">
        <v>289</v>
      </c>
      <c r="B76" s="998" t="s">
        <v>487</v>
      </c>
      <c r="C76" s="400"/>
      <c r="D76" s="388"/>
      <c r="E76" s="384"/>
      <c r="F76" s="47"/>
      <c r="G76" s="389"/>
      <c r="H76" s="389"/>
      <c r="I76" s="389"/>
      <c r="J76" s="389"/>
      <c r="K76" s="389"/>
      <c r="L76" s="398"/>
    </row>
    <row r="77" spans="1:12" ht="18.600000000000001" customHeight="1" x14ac:dyDescent="0.5">
      <c r="A77" s="380"/>
      <c r="B77" s="386" t="s">
        <v>54</v>
      </c>
      <c r="C77" s="382" t="s">
        <v>272</v>
      </c>
      <c r="D77" s="388"/>
      <c r="E77" s="384"/>
      <c r="F77" s="47" t="s">
        <v>19</v>
      </c>
      <c r="G77" s="396"/>
      <c r="H77" s="396">
        <f t="shared" ref="H77:H78" si="25">+G77*E77</f>
        <v>0</v>
      </c>
      <c r="I77" s="389"/>
      <c r="J77" s="389">
        <f t="shared" ref="J77:J78" si="26">+I77*E77</f>
        <v>0</v>
      </c>
      <c r="K77" s="389">
        <f t="shared" ref="K77:K78" si="27">+H77+J77</f>
        <v>0</v>
      </c>
      <c r="L77" s="353"/>
    </row>
    <row r="78" spans="1:12" ht="18.600000000000001" customHeight="1" x14ac:dyDescent="0.5">
      <c r="A78" s="380"/>
      <c r="B78" s="386" t="s">
        <v>54</v>
      </c>
      <c r="C78" s="382" t="s">
        <v>273</v>
      </c>
      <c r="D78" s="388"/>
      <c r="E78" s="384"/>
      <c r="F78" s="47" t="s">
        <v>19</v>
      </c>
      <c r="G78" s="396"/>
      <c r="H78" s="396">
        <f t="shared" si="25"/>
        <v>0</v>
      </c>
      <c r="I78" s="389"/>
      <c r="J78" s="389">
        <f t="shared" si="26"/>
        <v>0</v>
      </c>
      <c r="K78" s="389">
        <f t="shared" si="27"/>
        <v>0</v>
      </c>
      <c r="L78" s="353"/>
    </row>
    <row r="79" spans="1:12" ht="18.600000000000001" customHeight="1" x14ac:dyDescent="0.5">
      <c r="A79" s="380" t="s">
        <v>488</v>
      </c>
      <c r="B79" s="1002" t="s">
        <v>286</v>
      </c>
      <c r="C79" s="378"/>
      <c r="D79" s="388"/>
      <c r="E79" s="46"/>
      <c r="F79" s="47"/>
      <c r="G79" s="46"/>
      <c r="H79" s="402"/>
      <c r="I79" s="49"/>
      <c r="J79" s="402"/>
      <c r="K79" s="402"/>
      <c r="L79" s="353"/>
    </row>
    <row r="80" spans="1:12" ht="18.600000000000001" customHeight="1" x14ac:dyDescent="0.5">
      <c r="A80" s="380"/>
      <c r="B80" s="386" t="s">
        <v>54</v>
      </c>
      <c r="C80" s="387" t="s">
        <v>270</v>
      </c>
      <c r="D80" s="388"/>
      <c r="E80" s="384"/>
      <c r="F80" s="47" t="s">
        <v>19</v>
      </c>
      <c r="G80" s="396"/>
      <c r="H80" s="396">
        <f t="shared" ref="H80:H81" si="28">+G80*E80</f>
        <v>0</v>
      </c>
      <c r="I80" s="389"/>
      <c r="J80" s="389">
        <f t="shared" ref="J80:J81" si="29">+I80*E80</f>
        <v>0</v>
      </c>
      <c r="K80" s="389">
        <f t="shared" ref="K80:K81" si="30">+H80+J80</f>
        <v>0</v>
      </c>
      <c r="L80" s="353"/>
    </row>
    <row r="81" spans="1:12" ht="18.600000000000001" customHeight="1" x14ac:dyDescent="0.5">
      <c r="A81" s="380" t="s">
        <v>489</v>
      </c>
      <c r="B81" s="403" t="s">
        <v>490</v>
      </c>
      <c r="C81" s="404"/>
      <c r="D81" s="388"/>
      <c r="E81" s="384"/>
      <c r="F81" s="47" t="s">
        <v>19</v>
      </c>
      <c r="G81" s="396"/>
      <c r="H81" s="396">
        <f t="shared" si="28"/>
        <v>0</v>
      </c>
      <c r="I81" s="389"/>
      <c r="J81" s="389">
        <f t="shared" si="29"/>
        <v>0</v>
      </c>
      <c r="K81" s="389">
        <f t="shared" si="30"/>
        <v>0</v>
      </c>
      <c r="L81" s="353"/>
    </row>
    <row r="82" spans="1:12" ht="18.600000000000001" customHeight="1" x14ac:dyDescent="0.5">
      <c r="A82" s="405" t="s">
        <v>491</v>
      </c>
      <c r="B82" s="998" t="s">
        <v>288</v>
      </c>
      <c r="C82" s="406"/>
      <c r="D82" s="407"/>
      <c r="E82" s="384"/>
      <c r="F82" s="47"/>
      <c r="G82" s="396"/>
      <c r="H82" s="396"/>
      <c r="I82" s="389"/>
      <c r="J82" s="389"/>
      <c r="K82" s="389"/>
      <c r="L82" s="353"/>
    </row>
    <row r="83" spans="1:12" ht="18.600000000000001" customHeight="1" x14ac:dyDescent="0.5">
      <c r="A83" s="408"/>
      <c r="B83" s="386" t="s">
        <v>54</v>
      </c>
      <c r="C83" s="387" t="s">
        <v>492</v>
      </c>
      <c r="D83" s="379"/>
      <c r="E83" s="384"/>
      <c r="F83" s="47" t="s">
        <v>19</v>
      </c>
      <c r="G83" s="396"/>
      <c r="H83" s="396">
        <f t="shared" ref="H83" si="31">+G83*E83</f>
        <v>0</v>
      </c>
      <c r="I83" s="389"/>
      <c r="J83" s="389">
        <f t="shared" ref="J83" si="32">+I83*E83</f>
        <v>0</v>
      </c>
      <c r="K83" s="389">
        <f t="shared" ref="K83" si="33">+H83+J83</f>
        <v>0</v>
      </c>
      <c r="L83" s="353"/>
    </row>
    <row r="84" spans="1:12" ht="18.600000000000001" customHeight="1" x14ac:dyDescent="0.5">
      <c r="A84" s="408"/>
      <c r="B84" s="386" t="s">
        <v>54</v>
      </c>
      <c r="C84" s="387" t="s">
        <v>493</v>
      </c>
      <c r="D84" s="379"/>
      <c r="E84" s="384"/>
      <c r="F84" s="47" t="s">
        <v>19</v>
      </c>
      <c r="G84" s="396"/>
      <c r="H84" s="396">
        <v>0</v>
      </c>
      <c r="I84" s="396"/>
      <c r="J84" s="389">
        <v>0</v>
      </c>
      <c r="K84" s="389">
        <v>0</v>
      </c>
      <c r="L84" s="353"/>
    </row>
    <row r="85" spans="1:12" ht="18.600000000000001" customHeight="1" x14ac:dyDescent="0.5">
      <c r="A85" s="380" t="s">
        <v>494</v>
      </c>
      <c r="B85" s="998" t="s">
        <v>290</v>
      </c>
      <c r="C85" s="397"/>
      <c r="D85" s="388"/>
      <c r="E85" s="384"/>
      <c r="F85" s="47"/>
      <c r="G85" s="396"/>
      <c r="H85" s="396"/>
      <c r="I85" s="389"/>
      <c r="J85" s="389"/>
      <c r="K85" s="389"/>
      <c r="L85" s="353"/>
    </row>
    <row r="86" spans="1:12" ht="18.600000000000001" customHeight="1" x14ac:dyDescent="0.5">
      <c r="A86" s="380"/>
      <c r="B86" s="386" t="s">
        <v>54</v>
      </c>
      <c r="C86" s="387" t="s">
        <v>268</v>
      </c>
      <c r="D86" s="388"/>
      <c r="E86" s="384"/>
      <c r="F86" s="47" t="s">
        <v>19</v>
      </c>
      <c r="G86" s="396"/>
      <c r="H86" s="396">
        <v>0</v>
      </c>
      <c r="I86" s="396"/>
      <c r="J86" s="389">
        <v>0</v>
      </c>
      <c r="K86" s="389">
        <v>0</v>
      </c>
      <c r="L86" s="353"/>
    </row>
    <row r="87" spans="1:12" ht="18.600000000000001" customHeight="1" x14ac:dyDescent="0.5">
      <c r="A87" s="405" t="s">
        <v>491</v>
      </c>
      <c r="B87" s="998" t="s">
        <v>495</v>
      </c>
      <c r="C87" s="406"/>
      <c r="D87" s="407"/>
      <c r="E87" s="384"/>
      <c r="F87" s="47"/>
      <c r="G87" s="396"/>
      <c r="H87" s="396"/>
      <c r="I87" s="389"/>
      <c r="J87" s="389"/>
      <c r="K87" s="389"/>
      <c r="L87" s="353"/>
    </row>
    <row r="88" spans="1:12" ht="18.600000000000001" customHeight="1" x14ac:dyDescent="0.5">
      <c r="A88" s="408"/>
      <c r="B88" s="386" t="s">
        <v>54</v>
      </c>
      <c r="C88" s="387" t="s">
        <v>496</v>
      </c>
      <c r="D88" s="379"/>
      <c r="E88" s="384"/>
      <c r="F88" s="47" t="s">
        <v>19</v>
      </c>
      <c r="G88" s="396"/>
      <c r="H88" s="396">
        <f t="shared" ref="H88:H92" si="34">+G88*E88</f>
        <v>0</v>
      </c>
      <c r="I88" s="389"/>
      <c r="J88" s="389">
        <f t="shared" ref="J88:J92" si="35">+I88*E88</f>
        <v>0</v>
      </c>
      <c r="K88" s="389">
        <f t="shared" ref="K88:K92" si="36">+H88+J88</f>
        <v>0</v>
      </c>
      <c r="L88" s="353"/>
    </row>
    <row r="89" spans="1:12" ht="18.600000000000001" customHeight="1" x14ac:dyDescent="0.5">
      <c r="A89" s="408"/>
      <c r="B89" s="386" t="s">
        <v>54</v>
      </c>
      <c r="C89" s="387" t="s">
        <v>497</v>
      </c>
      <c r="D89" s="379"/>
      <c r="E89" s="384"/>
      <c r="F89" s="47" t="s">
        <v>19</v>
      </c>
      <c r="G89" s="396"/>
      <c r="H89" s="396">
        <f t="shared" si="34"/>
        <v>0</v>
      </c>
      <c r="I89" s="389"/>
      <c r="J89" s="389">
        <f t="shared" si="35"/>
        <v>0</v>
      </c>
      <c r="K89" s="389">
        <f t="shared" si="36"/>
        <v>0</v>
      </c>
      <c r="L89" s="353"/>
    </row>
    <row r="90" spans="1:12" ht="18.600000000000001" customHeight="1" x14ac:dyDescent="0.5">
      <c r="A90" s="408"/>
      <c r="B90" s="386" t="s">
        <v>54</v>
      </c>
      <c r="C90" s="387" t="s">
        <v>498</v>
      </c>
      <c r="D90" s="379"/>
      <c r="E90" s="384"/>
      <c r="F90" s="47" t="s">
        <v>19</v>
      </c>
      <c r="G90" s="396"/>
      <c r="H90" s="396">
        <f t="shared" si="34"/>
        <v>0</v>
      </c>
      <c r="I90" s="389"/>
      <c r="J90" s="389">
        <f t="shared" si="35"/>
        <v>0</v>
      </c>
      <c r="K90" s="389">
        <f t="shared" si="36"/>
        <v>0</v>
      </c>
      <c r="L90" s="353"/>
    </row>
    <row r="91" spans="1:12" ht="18.600000000000001" customHeight="1" x14ac:dyDescent="0.5">
      <c r="A91" s="380" t="s">
        <v>499</v>
      </c>
      <c r="B91" s="409" t="s">
        <v>500</v>
      </c>
      <c r="C91" s="387"/>
      <c r="D91" s="388"/>
      <c r="E91" s="384"/>
      <c r="F91" s="47" t="s">
        <v>19</v>
      </c>
      <c r="G91" s="396"/>
      <c r="H91" s="396">
        <f t="shared" si="34"/>
        <v>0</v>
      </c>
      <c r="I91" s="389"/>
      <c r="J91" s="389">
        <f t="shared" si="35"/>
        <v>0</v>
      </c>
      <c r="K91" s="389">
        <f t="shared" si="36"/>
        <v>0</v>
      </c>
      <c r="L91" s="353"/>
    </row>
    <row r="92" spans="1:12" ht="18.600000000000001" customHeight="1" x14ac:dyDescent="0.5">
      <c r="A92" s="380" t="s">
        <v>501</v>
      </c>
      <c r="B92" s="410" t="s">
        <v>502</v>
      </c>
      <c r="C92" s="387"/>
      <c r="D92" s="388"/>
      <c r="E92" s="384"/>
      <c r="F92" s="47" t="s">
        <v>19</v>
      </c>
      <c r="G92" s="396"/>
      <c r="H92" s="396">
        <f t="shared" si="34"/>
        <v>0</v>
      </c>
      <c r="I92" s="389"/>
      <c r="J92" s="389">
        <f t="shared" si="35"/>
        <v>0</v>
      </c>
      <c r="K92" s="389">
        <f t="shared" si="36"/>
        <v>0</v>
      </c>
      <c r="L92" s="353"/>
    </row>
    <row r="93" spans="1:12" ht="18.600000000000001" customHeight="1" x14ac:dyDescent="0.5">
      <c r="A93" s="380"/>
      <c r="B93" s="410"/>
      <c r="C93" s="387"/>
      <c r="D93" s="388"/>
      <c r="E93" s="384"/>
      <c r="F93" s="47"/>
      <c r="G93" s="396"/>
      <c r="H93" s="495"/>
      <c r="I93" s="389"/>
      <c r="J93" s="496"/>
      <c r="K93" s="496"/>
      <c r="L93" s="353"/>
    </row>
    <row r="94" spans="1:12" ht="18.600000000000001" customHeight="1" x14ac:dyDescent="0.5">
      <c r="A94" s="380"/>
      <c r="B94" s="410"/>
      <c r="C94" s="387"/>
      <c r="D94" s="388"/>
      <c r="E94" s="384"/>
      <c r="F94" s="47"/>
      <c r="G94" s="396"/>
      <c r="H94" s="495"/>
      <c r="I94" s="389"/>
      <c r="J94" s="496"/>
      <c r="K94" s="496"/>
      <c r="L94" s="353"/>
    </row>
    <row r="95" spans="1:12" ht="18.600000000000001" customHeight="1" x14ac:dyDescent="0.5">
      <c r="A95" s="411"/>
      <c r="B95" s="412"/>
      <c r="C95" s="413"/>
      <c r="D95" s="414"/>
      <c r="E95" s="415"/>
      <c r="F95" s="416"/>
      <c r="G95" s="417"/>
      <c r="H95" s="418"/>
      <c r="I95" s="419"/>
      <c r="J95" s="420"/>
      <c r="K95" s="420"/>
      <c r="L95" s="421"/>
    </row>
    <row r="96" spans="1:12" ht="18.600000000000001" customHeight="1" x14ac:dyDescent="0.5">
      <c r="A96" s="422"/>
      <c r="B96" s="1198" t="s">
        <v>55</v>
      </c>
      <c r="C96" s="1199"/>
      <c r="D96" s="1200"/>
      <c r="E96" s="423"/>
      <c r="F96" s="424"/>
      <c r="G96" s="423"/>
      <c r="H96" s="373">
        <f>SUM(H35:H92)</f>
        <v>0</v>
      </c>
      <c r="I96" s="425"/>
      <c r="J96" s="373">
        <f>SUM(J35:J92)</f>
        <v>0</v>
      </c>
      <c r="K96" s="373">
        <f>SUM(K35:K92)</f>
        <v>0</v>
      </c>
      <c r="L96" s="374"/>
    </row>
    <row r="97" spans="1:12" ht="18.600000000000001" customHeight="1" x14ac:dyDescent="0.5">
      <c r="A97" s="426">
        <v>2</v>
      </c>
      <c r="B97" s="427" t="s">
        <v>264</v>
      </c>
      <c r="C97" s="428"/>
      <c r="D97" s="429"/>
      <c r="E97" s="430"/>
      <c r="F97" s="431"/>
      <c r="G97" s="432"/>
      <c r="H97" s="432"/>
      <c r="I97" s="432"/>
      <c r="J97" s="432"/>
      <c r="K97" s="432"/>
      <c r="L97" s="433"/>
    </row>
    <row r="98" spans="1:12" ht="18.600000000000001" customHeight="1" x14ac:dyDescent="0.5">
      <c r="A98" s="380">
        <v>2.1</v>
      </c>
      <c r="B98" s="381" t="s">
        <v>291</v>
      </c>
      <c r="C98" s="382"/>
      <c r="D98" s="383"/>
      <c r="E98" s="384"/>
      <c r="F98" s="47"/>
      <c r="G98" s="389"/>
      <c r="H98" s="389"/>
      <c r="I98" s="389"/>
      <c r="J98" s="389"/>
      <c r="K98" s="389"/>
      <c r="L98" s="353"/>
    </row>
    <row r="99" spans="1:12" ht="18.600000000000001" customHeight="1" x14ac:dyDescent="0.5">
      <c r="A99" s="380"/>
      <c r="B99" s="386" t="s">
        <v>54</v>
      </c>
      <c r="C99" s="387" t="s">
        <v>271</v>
      </c>
      <c r="D99" s="388"/>
      <c r="E99" s="384"/>
      <c r="F99" s="47" t="s">
        <v>50</v>
      </c>
      <c r="G99" s="396"/>
      <c r="H99" s="396">
        <f t="shared" ref="H99:H103" si="37">+G99*E99</f>
        <v>0</v>
      </c>
      <c r="I99" s="389"/>
      <c r="J99" s="389">
        <f t="shared" ref="J99:J103" si="38">+I99*E99</f>
        <v>0</v>
      </c>
      <c r="K99" s="389">
        <f t="shared" ref="K99:K105" si="39">+H99+J99</f>
        <v>0</v>
      </c>
      <c r="L99" s="353"/>
    </row>
    <row r="100" spans="1:12" ht="18.600000000000001" customHeight="1" x14ac:dyDescent="0.5">
      <c r="A100" s="380"/>
      <c r="B100" s="386" t="s">
        <v>54</v>
      </c>
      <c r="C100" s="387" t="s">
        <v>272</v>
      </c>
      <c r="D100" s="388"/>
      <c r="E100" s="384"/>
      <c r="F100" s="47" t="s">
        <v>50</v>
      </c>
      <c r="G100" s="396"/>
      <c r="H100" s="396">
        <f t="shared" si="37"/>
        <v>0</v>
      </c>
      <c r="I100" s="389"/>
      <c r="J100" s="389">
        <f t="shared" si="38"/>
        <v>0</v>
      </c>
      <c r="K100" s="389">
        <f t="shared" si="39"/>
        <v>0</v>
      </c>
      <c r="L100" s="353"/>
    </row>
    <row r="101" spans="1:12" ht="18.600000000000001" customHeight="1" x14ac:dyDescent="0.5">
      <c r="A101" s="380"/>
      <c r="B101" s="386" t="s">
        <v>54</v>
      </c>
      <c r="C101" s="387" t="s">
        <v>273</v>
      </c>
      <c r="D101" s="388"/>
      <c r="E101" s="384"/>
      <c r="F101" s="47" t="s">
        <v>50</v>
      </c>
      <c r="G101" s="396"/>
      <c r="H101" s="396">
        <f t="shared" si="37"/>
        <v>0</v>
      </c>
      <c r="I101" s="389"/>
      <c r="J101" s="389">
        <f t="shared" si="38"/>
        <v>0</v>
      </c>
      <c r="K101" s="389">
        <f t="shared" si="39"/>
        <v>0</v>
      </c>
      <c r="L101" s="353"/>
    </row>
    <row r="102" spans="1:12" ht="18.600000000000001" customHeight="1" x14ac:dyDescent="0.5">
      <c r="A102" s="392"/>
      <c r="B102" s="386" t="s">
        <v>54</v>
      </c>
      <c r="C102" s="387" t="s">
        <v>283</v>
      </c>
      <c r="D102" s="388"/>
      <c r="E102" s="384"/>
      <c r="F102" s="47" t="s">
        <v>50</v>
      </c>
      <c r="G102" s="396"/>
      <c r="H102" s="396">
        <f t="shared" si="37"/>
        <v>0</v>
      </c>
      <c r="I102" s="389"/>
      <c r="J102" s="389">
        <f t="shared" si="38"/>
        <v>0</v>
      </c>
      <c r="K102" s="389">
        <f t="shared" si="39"/>
        <v>0</v>
      </c>
      <c r="L102" s="353"/>
    </row>
    <row r="103" spans="1:12" ht="18.600000000000001" customHeight="1" x14ac:dyDescent="0.5">
      <c r="A103" s="380"/>
      <c r="B103" s="386" t="s">
        <v>54</v>
      </c>
      <c r="C103" s="394" t="s">
        <v>292</v>
      </c>
      <c r="D103" s="388"/>
      <c r="E103" s="384"/>
      <c r="F103" s="47" t="s">
        <v>50</v>
      </c>
      <c r="G103" s="396"/>
      <c r="H103" s="396">
        <f t="shared" si="37"/>
        <v>0</v>
      </c>
      <c r="I103" s="389"/>
      <c r="J103" s="389">
        <f t="shared" si="38"/>
        <v>0</v>
      </c>
      <c r="K103" s="389">
        <f t="shared" si="39"/>
        <v>0</v>
      </c>
      <c r="L103" s="353"/>
    </row>
    <row r="104" spans="1:12" ht="18.600000000000001" customHeight="1" x14ac:dyDescent="0.5">
      <c r="A104" s="380"/>
      <c r="B104" s="386" t="s">
        <v>54</v>
      </c>
      <c r="C104" s="998" t="s">
        <v>274</v>
      </c>
      <c r="D104" s="393"/>
      <c r="E104" s="384"/>
      <c r="F104" s="47" t="s">
        <v>23</v>
      </c>
      <c r="G104" s="389"/>
      <c r="H104" s="389">
        <f>SUM(H99:H103)*0.35</f>
        <v>0</v>
      </c>
      <c r="I104" s="389"/>
      <c r="J104" s="389">
        <f>H104*0.35</f>
        <v>0</v>
      </c>
      <c r="K104" s="389">
        <f t="shared" si="39"/>
        <v>0</v>
      </c>
      <c r="L104" s="353"/>
    </row>
    <row r="105" spans="1:12" ht="18.600000000000001" customHeight="1" x14ac:dyDescent="0.5">
      <c r="A105" s="380"/>
      <c r="B105" s="386" t="s">
        <v>54</v>
      </c>
      <c r="C105" s="998" t="s">
        <v>275</v>
      </c>
      <c r="D105" s="393"/>
      <c r="E105" s="384"/>
      <c r="F105" s="47" t="s">
        <v>23</v>
      </c>
      <c r="G105" s="389"/>
      <c r="H105" s="389">
        <f>SUM(H99:H103)*0.2</f>
        <v>0</v>
      </c>
      <c r="I105" s="389"/>
      <c r="J105" s="389">
        <f>H105*0.2</f>
        <v>0</v>
      </c>
      <c r="K105" s="389">
        <f t="shared" si="39"/>
        <v>0</v>
      </c>
      <c r="L105" s="353"/>
    </row>
    <row r="106" spans="1:12" ht="18.600000000000001" customHeight="1" x14ac:dyDescent="0.5">
      <c r="A106" s="405">
        <v>2.2000000000000002</v>
      </c>
      <c r="B106" s="381" t="s">
        <v>503</v>
      </c>
      <c r="C106" s="378"/>
      <c r="D106" s="388"/>
      <c r="E106" s="384"/>
      <c r="F106" s="47"/>
      <c r="G106" s="389"/>
      <c r="H106" s="389"/>
      <c r="I106" s="389"/>
      <c r="J106" s="389"/>
      <c r="K106" s="389"/>
      <c r="L106" s="353"/>
    </row>
    <row r="107" spans="1:12" ht="18.600000000000001" customHeight="1" x14ac:dyDescent="0.5">
      <c r="A107" s="405"/>
      <c r="B107" s="386" t="s">
        <v>54</v>
      </c>
      <c r="C107" s="394" t="s">
        <v>283</v>
      </c>
      <c r="D107" s="388"/>
      <c r="E107" s="384"/>
      <c r="F107" s="47" t="s">
        <v>50</v>
      </c>
      <c r="G107" s="396"/>
      <c r="H107" s="396">
        <f>+G107*E107</f>
        <v>0</v>
      </c>
      <c r="I107" s="389"/>
      <c r="J107" s="389">
        <f t="shared" ref="J107:J108" si="40">+I107*E107</f>
        <v>0</v>
      </c>
      <c r="K107" s="389">
        <f t="shared" ref="K107:K110" si="41">+H107+J107</f>
        <v>0</v>
      </c>
      <c r="L107" s="353"/>
    </row>
    <row r="108" spans="1:12" ht="18.600000000000001" customHeight="1" x14ac:dyDescent="0.5">
      <c r="A108" s="405"/>
      <c r="B108" s="386" t="s">
        <v>54</v>
      </c>
      <c r="C108" s="394" t="s">
        <v>292</v>
      </c>
      <c r="D108" s="388"/>
      <c r="E108" s="384"/>
      <c r="F108" s="47" t="s">
        <v>50</v>
      </c>
      <c r="G108" s="396"/>
      <c r="H108" s="396">
        <f>+G108*E108</f>
        <v>0</v>
      </c>
      <c r="I108" s="389"/>
      <c r="J108" s="389">
        <f t="shared" si="40"/>
        <v>0</v>
      </c>
      <c r="K108" s="389">
        <f t="shared" si="41"/>
        <v>0</v>
      </c>
      <c r="L108" s="353"/>
    </row>
    <row r="109" spans="1:12" ht="18.600000000000001" customHeight="1" x14ac:dyDescent="0.5">
      <c r="A109" s="405"/>
      <c r="B109" s="386" t="s">
        <v>54</v>
      </c>
      <c r="C109" s="998" t="s">
        <v>274</v>
      </c>
      <c r="D109" s="388"/>
      <c r="E109" s="384"/>
      <c r="F109" s="47" t="s">
        <v>23</v>
      </c>
      <c r="G109" s="389"/>
      <c r="H109" s="389">
        <f>SUM(H107:H108)*0.35</f>
        <v>0</v>
      </c>
      <c r="I109" s="389"/>
      <c r="J109" s="389">
        <f>H109*0.35</f>
        <v>0</v>
      </c>
      <c r="K109" s="389">
        <f t="shared" si="41"/>
        <v>0</v>
      </c>
      <c r="L109" s="353"/>
    </row>
    <row r="110" spans="1:12" ht="18.600000000000001" customHeight="1" x14ac:dyDescent="0.5">
      <c r="A110" s="405"/>
      <c r="B110" s="386" t="s">
        <v>54</v>
      </c>
      <c r="C110" s="998" t="s">
        <v>275</v>
      </c>
      <c r="D110" s="388"/>
      <c r="E110" s="384"/>
      <c r="F110" s="47" t="s">
        <v>23</v>
      </c>
      <c r="G110" s="389"/>
      <c r="H110" s="389">
        <f>SUM(H107:H108)*0.2</f>
        <v>0</v>
      </c>
      <c r="I110" s="389"/>
      <c r="J110" s="389">
        <f>H110*0.2</f>
        <v>0</v>
      </c>
      <c r="K110" s="389">
        <f t="shared" si="41"/>
        <v>0</v>
      </c>
      <c r="L110" s="353"/>
    </row>
    <row r="111" spans="1:12" ht="18.600000000000001" customHeight="1" x14ac:dyDescent="0.5">
      <c r="A111" s="405">
        <v>2.2999999999999998</v>
      </c>
      <c r="B111" s="1002" t="s">
        <v>286</v>
      </c>
      <c r="C111" s="378"/>
      <c r="D111" s="388"/>
      <c r="E111" s="384"/>
      <c r="F111" s="47"/>
      <c r="G111" s="389"/>
      <c r="H111" s="389"/>
      <c r="I111" s="389"/>
      <c r="J111" s="389"/>
      <c r="K111" s="389"/>
      <c r="L111" s="353"/>
    </row>
    <row r="112" spans="1:12" ht="18.600000000000001" customHeight="1" x14ac:dyDescent="0.5">
      <c r="A112" s="405"/>
      <c r="B112" s="386" t="s">
        <v>54</v>
      </c>
      <c r="C112" s="387" t="s">
        <v>283</v>
      </c>
      <c r="D112" s="388"/>
      <c r="E112" s="384"/>
      <c r="F112" s="47" t="s">
        <v>19</v>
      </c>
      <c r="G112" s="396"/>
      <c r="H112" s="396">
        <f>+G112*E112</f>
        <v>0</v>
      </c>
      <c r="I112" s="389"/>
      <c r="J112" s="389">
        <f t="shared" ref="J112" si="42">+I112*E112</f>
        <v>0</v>
      </c>
      <c r="K112" s="389">
        <f t="shared" ref="K112:K113" si="43">+H112+J112</f>
        <v>0</v>
      </c>
      <c r="L112" s="353"/>
    </row>
    <row r="113" spans="1:12" ht="18.600000000000001" customHeight="1" x14ac:dyDescent="0.5">
      <c r="A113" s="405"/>
      <c r="B113" s="386" t="s">
        <v>54</v>
      </c>
      <c r="C113" s="394" t="s">
        <v>292</v>
      </c>
      <c r="D113" s="388"/>
      <c r="E113" s="384"/>
      <c r="F113" s="47" t="s">
        <v>19</v>
      </c>
      <c r="G113" s="396"/>
      <c r="H113" s="396">
        <f>+G113*E113</f>
        <v>0</v>
      </c>
      <c r="I113" s="389"/>
      <c r="J113" s="389">
        <f>+I113*E113</f>
        <v>0</v>
      </c>
      <c r="K113" s="389">
        <f t="shared" si="43"/>
        <v>0</v>
      </c>
      <c r="L113" s="353"/>
    </row>
    <row r="114" spans="1:12" ht="18.600000000000001" customHeight="1" x14ac:dyDescent="0.5">
      <c r="A114" s="405">
        <v>2.4</v>
      </c>
      <c r="B114" s="1002" t="s">
        <v>504</v>
      </c>
      <c r="C114" s="378"/>
      <c r="D114" s="388"/>
      <c r="E114" s="384"/>
      <c r="F114" s="47"/>
      <c r="G114" s="396"/>
      <c r="H114" s="396"/>
      <c r="I114" s="389"/>
      <c r="J114" s="389"/>
      <c r="K114" s="389"/>
      <c r="L114" s="353"/>
    </row>
    <row r="115" spans="1:12" ht="18.600000000000001" customHeight="1" x14ac:dyDescent="0.5">
      <c r="A115" s="405"/>
      <c r="B115" s="386" t="s">
        <v>54</v>
      </c>
      <c r="C115" s="387" t="s">
        <v>283</v>
      </c>
      <c r="D115" s="388"/>
      <c r="E115" s="384"/>
      <c r="F115" s="47" t="s">
        <v>19</v>
      </c>
      <c r="G115" s="396"/>
      <c r="H115" s="396">
        <f t="shared" ref="H115:H134" si="44">+G115*E115</f>
        <v>0</v>
      </c>
      <c r="I115" s="389"/>
      <c r="J115" s="389">
        <f t="shared" ref="J115:J134" si="45">+I115*E115</f>
        <v>0</v>
      </c>
      <c r="K115" s="389">
        <f t="shared" ref="K115:K134" si="46">+H115+J115</f>
        <v>0</v>
      </c>
      <c r="L115" s="353"/>
    </row>
    <row r="116" spans="1:12" ht="18.600000000000001" customHeight="1" x14ac:dyDescent="0.5">
      <c r="A116" s="405">
        <v>2.5</v>
      </c>
      <c r="B116" s="1002" t="s">
        <v>294</v>
      </c>
      <c r="C116" s="378"/>
      <c r="D116" s="388"/>
      <c r="E116" s="384"/>
      <c r="F116" s="47"/>
      <c r="G116" s="396"/>
      <c r="H116" s="396"/>
      <c r="I116" s="389"/>
      <c r="J116" s="389"/>
      <c r="K116" s="389"/>
      <c r="L116" s="353"/>
    </row>
    <row r="117" spans="1:12" ht="18.600000000000001" customHeight="1" x14ac:dyDescent="0.5">
      <c r="A117" s="405"/>
      <c r="B117" s="386" t="s">
        <v>54</v>
      </c>
      <c r="C117" s="387" t="s">
        <v>272</v>
      </c>
      <c r="D117" s="388"/>
      <c r="E117" s="384"/>
      <c r="F117" s="47" t="s">
        <v>19</v>
      </c>
      <c r="G117" s="396"/>
      <c r="H117" s="396">
        <v>0</v>
      </c>
      <c r="I117" s="396"/>
      <c r="J117" s="389">
        <v>0</v>
      </c>
      <c r="K117" s="389">
        <v>0</v>
      </c>
      <c r="L117" s="353"/>
    </row>
    <row r="118" spans="1:12" ht="18.600000000000001" customHeight="1" x14ac:dyDescent="0.5">
      <c r="A118" s="405">
        <v>2.6</v>
      </c>
      <c r="B118" s="1002" t="s">
        <v>295</v>
      </c>
      <c r="C118" s="378"/>
      <c r="D118" s="388"/>
      <c r="E118" s="384"/>
      <c r="F118" s="47"/>
      <c r="G118" s="434"/>
      <c r="H118" s="396"/>
      <c r="I118" s="389"/>
      <c r="J118" s="389"/>
      <c r="K118" s="389"/>
      <c r="L118" s="353"/>
    </row>
    <row r="119" spans="1:12" ht="18.600000000000001" customHeight="1" x14ac:dyDescent="0.5">
      <c r="A119" s="405"/>
      <c r="B119" s="386" t="s">
        <v>54</v>
      </c>
      <c r="C119" s="387" t="s">
        <v>272</v>
      </c>
      <c r="D119" s="388"/>
      <c r="E119" s="384"/>
      <c r="F119" s="47" t="s">
        <v>19</v>
      </c>
      <c r="G119" s="396"/>
      <c r="H119" s="396">
        <f t="shared" si="44"/>
        <v>0</v>
      </c>
      <c r="I119" s="389"/>
      <c r="J119" s="389">
        <f t="shared" si="45"/>
        <v>0</v>
      </c>
      <c r="K119" s="389">
        <f t="shared" si="46"/>
        <v>0</v>
      </c>
      <c r="L119" s="353"/>
    </row>
    <row r="120" spans="1:12" ht="18.600000000000001" customHeight="1" x14ac:dyDescent="0.5">
      <c r="A120" s="405"/>
      <c r="B120" s="386" t="s">
        <v>54</v>
      </c>
      <c r="C120" s="387" t="s">
        <v>273</v>
      </c>
      <c r="D120" s="388"/>
      <c r="E120" s="384"/>
      <c r="F120" s="47" t="s">
        <v>19</v>
      </c>
      <c r="G120" s="396"/>
      <c r="H120" s="396">
        <f t="shared" si="44"/>
        <v>0</v>
      </c>
      <c r="I120" s="389"/>
      <c r="J120" s="389">
        <f t="shared" si="45"/>
        <v>0</v>
      </c>
      <c r="K120" s="389">
        <f t="shared" si="46"/>
        <v>0</v>
      </c>
      <c r="L120" s="353"/>
    </row>
    <row r="121" spans="1:12" ht="18.600000000000001" customHeight="1" x14ac:dyDescent="0.5">
      <c r="A121" s="405"/>
      <c r="B121" s="386" t="s">
        <v>54</v>
      </c>
      <c r="C121" s="387" t="s">
        <v>283</v>
      </c>
      <c r="D121" s="388"/>
      <c r="E121" s="384"/>
      <c r="F121" s="47" t="s">
        <v>19</v>
      </c>
      <c r="G121" s="396"/>
      <c r="H121" s="396">
        <f t="shared" si="44"/>
        <v>0</v>
      </c>
      <c r="I121" s="389"/>
      <c r="J121" s="389">
        <f t="shared" si="45"/>
        <v>0</v>
      </c>
      <c r="K121" s="389">
        <f t="shared" si="46"/>
        <v>0</v>
      </c>
      <c r="L121" s="353"/>
    </row>
    <row r="122" spans="1:12" ht="18.600000000000001" customHeight="1" x14ac:dyDescent="0.5">
      <c r="A122" s="405"/>
      <c r="B122" s="386" t="s">
        <v>54</v>
      </c>
      <c r="C122" s="387" t="s">
        <v>292</v>
      </c>
      <c r="D122" s="388"/>
      <c r="E122" s="384"/>
      <c r="F122" s="47" t="s">
        <v>19</v>
      </c>
      <c r="G122" s="396"/>
      <c r="H122" s="396">
        <f t="shared" si="44"/>
        <v>0</v>
      </c>
      <c r="I122" s="389"/>
      <c r="J122" s="389">
        <f t="shared" si="45"/>
        <v>0</v>
      </c>
      <c r="K122" s="389">
        <f t="shared" si="46"/>
        <v>0</v>
      </c>
      <c r="L122" s="353"/>
    </row>
    <row r="123" spans="1:12" ht="18.600000000000001" customHeight="1" x14ac:dyDescent="0.5">
      <c r="A123" s="405">
        <v>2.7</v>
      </c>
      <c r="B123" s="1002" t="s">
        <v>296</v>
      </c>
      <c r="C123" s="378"/>
      <c r="D123" s="388"/>
      <c r="E123" s="384"/>
      <c r="F123" s="47"/>
      <c r="G123" s="435"/>
      <c r="H123" s="396"/>
      <c r="I123" s="389"/>
      <c r="J123" s="389"/>
      <c r="K123" s="389"/>
      <c r="L123" s="353"/>
    </row>
    <row r="124" spans="1:12" ht="18.600000000000001" customHeight="1" x14ac:dyDescent="0.5">
      <c r="A124" s="405"/>
      <c r="B124" s="386" t="s">
        <v>54</v>
      </c>
      <c r="C124" s="387" t="s">
        <v>272</v>
      </c>
      <c r="D124" s="388"/>
      <c r="E124" s="384"/>
      <c r="F124" s="47" t="s">
        <v>19</v>
      </c>
      <c r="G124" s="396"/>
      <c r="H124" s="396">
        <f t="shared" ref="H124:H126" si="47">+G124*E124</f>
        <v>0</v>
      </c>
      <c r="I124" s="389"/>
      <c r="J124" s="389">
        <f t="shared" ref="J124:J126" si="48">+I124*E124</f>
        <v>0</v>
      </c>
      <c r="K124" s="389">
        <f t="shared" ref="K124:K126" si="49">+H124+J124</f>
        <v>0</v>
      </c>
      <c r="L124" s="353"/>
    </row>
    <row r="125" spans="1:12" ht="18.600000000000001" customHeight="1" x14ac:dyDescent="0.5">
      <c r="A125" s="376"/>
      <c r="B125" s="386" t="s">
        <v>54</v>
      </c>
      <c r="C125" s="387" t="s">
        <v>273</v>
      </c>
      <c r="D125" s="388"/>
      <c r="E125" s="384"/>
      <c r="F125" s="47" t="s">
        <v>19</v>
      </c>
      <c r="G125" s="396"/>
      <c r="H125" s="396">
        <f t="shared" si="47"/>
        <v>0</v>
      </c>
      <c r="I125" s="389"/>
      <c r="J125" s="389">
        <f t="shared" si="48"/>
        <v>0</v>
      </c>
      <c r="K125" s="389">
        <f t="shared" si="49"/>
        <v>0</v>
      </c>
      <c r="L125" s="353"/>
    </row>
    <row r="126" spans="1:12" ht="18.600000000000001" customHeight="1" x14ac:dyDescent="0.5">
      <c r="A126" s="376"/>
      <c r="B126" s="386" t="s">
        <v>54</v>
      </c>
      <c r="C126" s="387" t="s">
        <v>283</v>
      </c>
      <c r="D126" s="388"/>
      <c r="E126" s="384"/>
      <c r="F126" s="47" t="s">
        <v>19</v>
      </c>
      <c r="G126" s="396"/>
      <c r="H126" s="396">
        <f t="shared" si="47"/>
        <v>0</v>
      </c>
      <c r="I126" s="389"/>
      <c r="J126" s="389">
        <f t="shared" si="48"/>
        <v>0</v>
      </c>
      <c r="K126" s="389">
        <f t="shared" si="49"/>
        <v>0</v>
      </c>
      <c r="L126" s="353"/>
    </row>
    <row r="127" spans="1:12" ht="18.600000000000001" customHeight="1" x14ac:dyDescent="0.5">
      <c r="A127" s="376"/>
      <c r="B127" s="386" t="s">
        <v>54</v>
      </c>
      <c r="C127" s="387" t="s">
        <v>292</v>
      </c>
      <c r="D127" s="388"/>
      <c r="E127" s="384"/>
      <c r="F127" s="47" t="s">
        <v>19</v>
      </c>
      <c r="G127" s="396"/>
      <c r="H127" s="396">
        <f t="shared" si="44"/>
        <v>0</v>
      </c>
      <c r="I127" s="389"/>
      <c r="J127" s="389">
        <f t="shared" si="45"/>
        <v>0</v>
      </c>
      <c r="K127" s="389">
        <f t="shared" si="46"/>
        <v>0</v>
      </c>
      <c r="L127" s="353"/>
    </row>
    <row r="128" spans="1:12" ht="18.600000000000001" customHeight="1" x14ac:dyDescent="0.5">
      <c r="A128" s="405">
        <v>2.8</v>
      </c>
      <c r="B128" s="1004" t="s">
        <v>505</v>
      </c>
      <c r="C128" s="378"/>
      <c r="D128" s="388"/>
      <c r="E128" s="384"/>
      <c r="F128" s="47" t="s">
        <v>19</v>
      </c>
      <c r="G128" s="389"/>
      <c r="H128" s="396">
        <f t="shared" si="44"/>
        <v>0</v>
      </c>
      <c r="I128" s="389"/>
      <c r="J128" s="389">
        <f t="shared" si="45"/>
        <v>0</v>
      </c>
      <c r="K128" s="389">
        <f t="shared" si="46"/>
        <v>0</v>
      </c>
      <c r="L128" s="353"/>
    </row>
    <row r="129" spans="1:12" ht="18.600000000000001" customHeight="1" x14ac:dyDescent="0.5">
      <c r="A129" s="405">
        <v>2.9</v>
      </c>
      <c r="B129" s="1004" t="s">
        <v>297</v>
      </c>
      <c r="C129" s="378"/>
      <c r="D129" s="388"/>
      <c r="E129" s="384"/>
      <c r="F129" s="47" t="s">
        <v>19</v>
      </c>
      <c r="G129" s="389"/>
      <c r="H129" s="396">
        <f t="shared" si="44"/>
        <v>0</v>
      </c>
      <c r="I129" s="389"/>
      <c r="J129" s="389">
        <f t="shared" si="45"/>
        <v>0</v>
      </c>
      <c r="K129" s="389">
        <f t="shared" si="46"/>
        <v>0</v>
      </c>
      <c r="L129" s="353"/>
    </row>
    <row r="130" spans="1:12" ht="18.600000000000001" customHeight="1" x14ac:dyDescent="0.5">
      <c r="A130" s="405" t="s">
        <v>298</v>
      </c>
      <c r="B130" s="1004" t="s">
        <v>506</v>
      </c>
      <c r="C130" s="378"/>
      <c r="D130" s="388"/>
      <c r="E130" s="384"/>
      <c r="F130" s="47" t="s">
        <v>19</v>
      </c>
      <c r="G130" s="389"/>
      <c r="H130" s="396">
        <f t="shared" si="44"/>
        <v>0</v>
      </c>
      <c r="I130" s="389"/>
      <c r="J130" s="389">
        <f t="shared" si="45"/>
        <v>0</v>
      </c>
      <c r="K130" s="389">
        <f t="shared" si="46"/>
        <v>0</v>
      </c>
      <c r="L130" s="353"/>
    </row>
    <row r="131" spans="1:12" ht="18.600000000000001" customHeight="1" x14ac:dyDescent="0.5">
      <c r="A131" s="405">
        <v>2.11</v>
      </c>
      <c r="B131" s="1004" t="s">
        <v>507</v>
      </c>
      <c r="C131" s="378"/>
      <c r="D131" s="388"/>
      <c r="E131" s="384"/>
      <c r="F131" s="47" t="s">
        <v>19</v>
      </c>
      <c r="G131" s="389"/>
      <c r="H131" s="396">
        <f t="shared" si="44"/>
        <v>0</v>
      </c>
      <c r="I131" s="389"/>
      <c r="J131" s="389">
        <f t="shared" si="45"/>
        <v>0</v>
      </c>
      <c r="K131" s="389">
        <f t="shared" si="46"/>
        <v>0</v>
      </c>
      <c r="L131" s="353"/>
    </row>
    <row r="132" spans="1:12" ht="18.600000000000001" customHeight="1" x14ac:dyDescent="0.5">
      <c r="A132" s="405" t="s">
        <v>508</v>
      </c>
      <c r="B132" s="1004" t="s">
        <v>509</v>
      </c>
      <c r="C132" s="378"/>
      <c r="D132" s="388"/>
      <c r="E132" s="384"/>
      <c r="F132" s="47" t="s">
        <v>19</v>
      </c>
      <c r="G132" s="389"/>
      <c r="H132" s="396">
        <f t="shared" si="44"/>
        <v>0</v>
      </c>
      <c r="I132" s="389"/>
      <c r="J132" s="389">
        <f t="shared" si="45"/>
        <v>0</v>
      </c>
      <c r="K132" s="389">
        <f t="shared" si="46"/>
        <v>0</v>
      </c>
      <c r="L132" s="421"/>
    </row>
    <row r="133" spans="1:12" ht="18.600000000000001" customHeight="1" x14ac:dyDescent="0.5">
      <c r="A133" s="405" t="s">
        <v>510</v>
      </c>
      <c r="B133" s="1004" t="s">
        <v>511</v>
      </c>
      <c r="C133" s="378"/>
      <c r="D133" s="388"/>
      <c r="E133" s="384"/>
      <c r="F133" s="47" t="s">
        <v>19</v>
      </c>
      <c r="G133" s="389"/>
      <c r="H133" s="396">
        <f t="shared" si="44"/>
        <v>0</v>
      </c>
      <c r="I133" s="389"/>
      <c r="J133" s="389">
        <f t="shared" si="45"/>
        <v>0</v>
      </c>
      <c r="K133" s="389">
        <f t="shared" si="46"/>
        <v>0</v>
      </c>
      <c r="L133" s="421"/>
    </row>
    <row r="134" spans="1:12" ht="18.600000000000001" customHeight="1" x14ac:dyDescent="0.5">
      <c r="A134" s="405" t="s">
        <v>512</v>
      </c>
      <c r="B134" s="1004" t="s">
        <v>513</v>
      </c>
      <c r="C134" s="378"/>
      <c r="D134" s="388"/>
      <c r="E134" s="384"/>
      <c r="F134" s="47" t="s">
        <v>19</v>
      </c>
      <c r="G134" s="389"/>
      <c r="H134" s="396">
        <f t="shared" si="44"/>
        <v>0</v>
      </c>
      <c r="I134" s="389"/>
      <c r="J134" s="389">
        <f t="shared" si="45"/>
        <v>0</v>
      </c>
      <c r="K134" s="389">
        <f t="shared" si="46"/>
        <v>0</v>
      </c>
      <c r="L134" s="421"/>
    </row>
    <row r="135" spans="1:12" ht="18.600000000000001" customHeight="1" x14ac:dyDescent="0.5">
      <c r="A135" s="436"/>
      <c r="B135" s="1005"/>
      <c r="C135" s="437"/>
      <c r="D135" s="414"/>
      <c r="E135" s="415"/>
      <c r="F135" s="416"/>
      <c r="G135" s="419"/>
      <c r="H135" s="418"/>
      <c r="I135" s="419"/>
      <c r="J135" s="420"/>
      <c r="K135" s="420"/>
      <c r="L135" s="421"/>
    </row>
    <row r="136" spans="1:12" ht="21" customHeight="1" x14ac:dyDescent="0.5">
      <c r="A136" s="438"/>
      <c r="B136" s="1198" t="s">
        <v>299</v>
      </c>
      <c r="C136" s="1199"/>
      <c r="D136" s="1200"/>
      <c r="E136" s="425"/>
      <c r="F136" s="439"/>
      <c r="G136" s="440"/>
      <c r="H136" s="373">
        <f>SUM(H99:H134)</f>
        <v>0</v>
      </c>
      <c r="I136" s="425"/>
      <c r="J136" s="373">
        <f>SUM(J99:J134)</f>
        <v>0</v>
      </c>
      <c r="K136" s="373">
        <f>SUM(K99:K134)</f>
        <v>0</v>
      </c>
      <c r="L136" s="374"/>
    </row>
    <row r="137" spans="1:12" ht="18.600000000000001" customHeight="1" x14ac:dyDescent="0.5">
      <c r="A137" s="426">
        <v>3</v>
      </c>
      <c r="B137" s="427" t="s">
        <v>265</v>
      </c>
      <c r="C137" s="428"/>
      <c r="D137" s="429"/>
      <c r="E137" s="430"/>
      <c r="F137" s="431"/>
      <c r="G137" s="432"/>
      <c r="H137" s="432"/>
      <c r="I137" s="432"/>
      <c r="J137" s="432"/>
      <c r="K137" s="432"/>
      <c r="L137" s="433"/>
    </row>
    <row r="138" spans="1:12" ht="18.600000000000001" customHeight="1" x14ac:dyDescent="0.5">
      <c r="A138" s="380">
        <v>3.1</v>
      </c>
      <c r="B138" s="381" t="s">
        <v>291</v>
      </c>
      <c r="C138" s="382"/>
      <c r="D138" s="383"/>
      <c r="E138" s="384"/>
      <c r="F138" s="47"/>
      <c r="G138" s="389"/>
      <c r="H138" s="389"/>
      <c r="I138" s="389"/>
      <c r="J138" s="389"/>
      <c r="K138" s="389"/>
      <c r="L138" s="353"/>
    </row>
    <row r="139" spans="1:12" ht="18.600000000000001" customHeight="1" x14ac:dyDescent="0.5">
      <c r="A139" s="392"/>
      <c r="B139" s="386" t="s">
        <v>54</v>
      </c>
      <c r="C139" s="387" t="s">
        <v>283</v>
      </c>
      <c r="D139" s="388"/>
      <c r="E139" s="384"/>
      <c r="F139" s="47" t="s">
        <v>50</v>
      </c>
      <c r="G139" s="396"/>
      <c r="H139" s="396">
        <f t="shared" ref="H139:H141" si="50">+G139*E139</f>
        <v>0</v>
      </c>
      <c r="I139" s="389"/>
      <c r="J139" s="389">
        <f t="shared" ref="J139:J141" si="51">+I139*E139</f>
        <v>0</v>
      </c>
      <c r="K139" s="389">
        <f t="shared" ref="K139:K143" si="52">+H139+J139</f>
        <v>0</v>
      </c>
      <c r="L139" s="353"/>
    </row>
    <row r="140" spans="1:12" ht="18.600000000000001" customHeight="1" x14ac:dyDescent="0.5">
      <c r="A140" s="380"/>
      <c r="B140" s="386" t="s">
        <v>54</v>
      </c>
      <c r="C140" s="394" t="s">
        <v>292</v>
      </c>
      <c r="D140" s="388"/>
      <c r="E140" s="384"/>
      <c r="F140" s="47" t="s">
        <v>50</v>
      </c>
      <c r="G140" s="396"/>
      <c r="H140" s="396">
        <f t="shared" si="50"/>
        <v>0</v>
      </c>
      <c r="I140" s="389"/>
      <c r="J140" s="389">
        <f t="shared" si="51"/>
        <v>0</v>
      </c>
      <c r="K140" s="389">
        <f t="shared" si="52"/>
        <v>0</v>
      </c>
      <c r="L140" s="353"/>
    </row>
    <row r="141" spans="1:12" ht="18.600000000000001" customHeight="1" x14ac:dyDescent="0.5">
      <c r="A141" s="380"/>
      <c r="B141" s="386" t="s">
        <v>54</v>
      </c>
      <c r="C141" s="394" t="s">
        <v>293</v>
      </c>
      <c r="D141" s="388"/>
      <c r="E141" s="384"/>
      <c r="F141" s="47" t="s">
        <v>50</v>
      </c>
      <c r="G141" s="396"/>
      <c r="H141" s="396">
        <f t="shared" si="50"/>
        <v>0</v>
      </c>
      <c r="I141" s="389"/>
      <c r="J141" s="389">
        <f t="shared" si="51"/>
        <v>0</v>
      </c>
      <c r="K141" s="389">
        <f t="shared" si="52"/>
        <v>0</v>
      </c>
      <c r="L141" s="353"/>
    </row>
    <row r="142" spans="1:12" ht="18.600000000000001" customHeight="1" x14ac:dyDescent="0.5">
      <c r="A142" s="380"/>
      <c r="B142" s="386" t="s">
        <v>54</v>
      </c>
      <c r="C142" s="998" t="s">
        <v>274</v>
      </c>
      <c r="D142" s="393"/>
      <c r="E142" s="384"/>
      <c r="F142" s="47" t="s">
        <v>23</v>
      </c>
      <c r="G142" s="389"/>
      <c r="H142" s="389">
        <f>SUM(H139:H141)*0.3</f>
        <v>0</v>
      </c>
      <c r="I142" s="389"/>
      <c r="J142" s="389">
        <f>H142*0.3</f>
        <v>0</v>
      </c>
      <c r="K142" s="389">
        <f t="shared" si="52"/>
        <v>0</v>
      </c>
      <c r="L142" s="353"/>
    </row>
    <row r="143" spans="1:12" ht="18.600000000000001" customHeight="1" x14ac:dyDescent="0.5">
      <c r="A143" s="380"/>
      <c r="B143" s="386" t="s">
        <v>54</v>
      </c>
      <c r="C143" s="998" t="s">
        <v>275</v>
      </c>
      <c r="D143" s="393"/>
      <c r="E143" s="384"/>
      <c r="F143" s="47" t="s">
        <v>23</v>
      </c>
      <c r="G143" s="389"/>
      <c r="H143" s="389">
        <f>SUM(H139:H141)*0.15</f>
        <v>0</v>
      </c>
      <c r="I143" s="389"/>
      <c r="J143" s="389">
        <f>H143*0.15</f>
        <v>0</v>
      </c>
      <c r="K143" s="389">
        <f t="shared" si="52"/>
        <v>0</v>
      </c>
      <c r="L143" s="353"/>
    </row>
    <row r="144" spans="1:12" ht="18.600000000000001" customHeight="1" x14ac:dyDescent="0.5">
      <c r="A144" s="405">
        <v>3.2</v>
      </c>
      <c r="B144" s="1002" t="s">
        <v>286</v>
      </c>
      <c r="C144" s="378"/>
      <c r="D144" s="388"/>
      <c r="E144" s="384"/>
      <c r="F144" s="47"/>
      <c r="G144" s="389"/>
      <c r="H144" s="389"/>
      <c r="I144" s="389"/>
      <c r="J144" s="389"/>
      <c r="K144" s="389"/>
      <c r="L144" s="353"/>
    </row>
    <row r="145" spans="1:12" ht="18.600000000000001" customHeight="1" x14ac:dyDescent="0.5">
      <c r="A145" s="405"/>
      <c r="B145" s="386" t="s">
        <v>54</v>
      </c>
      <c r="C145" s="394" t="s">
        <v>272</v>
      </c>
      <c r="D145" s="388"/>
      <c r="E145" s="384"/>
      <c r="F145" s="47" t="s">
        <v>19</v>
      </c>
      <c r="G145" s="396"/>
      <c r="H145" s="396">
        <f t="shared" ref="H145:H146" si="53">+G145*E145</f>
        <v>0</v>
      </c>
      <c r="I145" s="389"/>
      <c r="J145" s="389">
        <f t="shared" ref="J145:J146" si="54">+I145*E145</f>
        <v>0</v>
      </c>
      <c r="K145" s="389">
        <f t="shared" ref="K145:K146" si="55">+H145+J145</f>
        <v>0</v>
      </c>
      <c r="L145" s="353"/>
    </row>
    <row r="146" spans="1:12" ht="18.600000000000001" customHeight="1" x14ac:dyDescent="0.5">
      <c r="A146" s="405"/>
      <c r="B146" s="386" t="s">
        <v>54</v>
      </c>
      <c r="C146" s="394" t="s">
        <v>293</v>
      </c>
      <c r="D146" s="388"/>
      <c r="E146" s="384"/>
      <c r="F146" s="47" t="s">
        <v>19</v>
      </c>
      <c r="G146" s="396"/>
      <c r="H146" s="396">
        <f t="shared" si="53"/>
        <v>0</v>
      </c>
      <c r="I146" s="389"/>
      <c r="J146" s="389">
        <f t="shared" si="54"/>
        <v>0</v>
      </c>
      <c r="K146" s="389">
        <f t="shared" si="55"/>
        <v>0</v>
      </c>
      <c r="L146" s="353"/>
    </row>
    <row r="147" spans="1:12" ht="18.600000000000001" customHeight="1" x14ac:dyDescent="0.5">
      <c r="A147" s="405">
        <v>3.3</v>
      </c>
      <c r="B147" s="1002" t="s">
        <v>300</v>
      </c>
      <c r="C147" s="378"/>
      <c r="D147" s="388"/>
      <c r="E147" s="384"/>
      <c r="F147" s="47"/>
      <c r="G147" s="396"/>
      <c r="H147" s="396"/>
      <c r="I147" s="389"/>
      <c r="J147" s="389"/>
      <c r="K147" s="389"/>
      <c r="L147" s="353"/>
    </row>
    <row r="148" spans="1:12" ht="18.600000000000001" customHeight="1" x14ac:dyDescent="0.5">
      <c r="A148" s="405"/>
      <c r="B148" s="386" t="s">
        <v>54</v>
      </c>
      <c r="C148" s="387" t="s">
        <v>283</v>
      </c>
      <c r="D148" s="388"/>
      <c r="E148" s="384"/>
      <c r="F148" s="47" t="s">
        <v>19</v>
      </c>
      <c r="G148" s="396"/>
      <c r="H148" s="396">
        <f t="shared" ref="H148:H155" si="56">+G148*E148</f>
        <v>0</v>
      </c>
      <c r="I148" s="389"/>
      <c r="J148" s="389">
        <f t="shared" ref="J148:J155" si="57">+I148*E148</f>
        <v>0</v>
      </c>
      <c r="K148" s="389">
        <f t="shared" ref="K148:K155" si="58">+H148+J148</f>
        <v>0</v>
      </c>
      <c r="L148" s="353"/>
    </row>
    <row r="149" spans="1:12" ht="18.600000000000001" customHeight="1" x14ac:dyDescent="0.5">
      <c r="A149" s="405"/>
      <c r="B149" s="386" t="s">
        <v>54</v>
      </c>
      <c r="C149" s="387" t="s">
        <v>292</v>
      </c>
      <c r="D149" s="388"/>
      <c r="E149" s="384"/>
      <c r="F149" s="47" t="s">
        <v>19</v>
      </c>
      <c r="G149" s="396"/>
      <c r="H149" s="396">
        <f t="shared" si="56"/>
        <v>0</v>
      </c>
      <c r="I149" s="389"/>
      <c r="J149" s="389">
        <f t="shared" si="57"/>
        <v>0</v>
      </c>
      <c r="K149" s="389">
        <f t="shared" si="58"/>
        <v>0</v>
      </c>
      <c r="L149" s="353"/>
    </row>
    <row r="150" spans="1:12" ht="18.600000000000001" customHeight="1" x14ac:dyDescent="0.5">
      <c r="A150" s="405">
        <v>3.4</v>
      </c>
      <c r="B150" s="1002" t="s">
        <v>294</v>
      </c>
      <c r="C150" s="378"/>
      <c r="D150" s="388"/>
      <c r="E150" s="384"/>
      <c r="F150" s="47"/>
      <c r="G150" s="396"/>
      <c r="H150" s="396"/>
      <c r="I150" s="389"/>
      <c r="J150" s="389"/>
      <c r="K150" s="389"/>
      <c r="L150" s="353"/>
    </row>
    <row r="151" spans="1:12" ht="18.600000000000001" customHeight="1" x14ac:dyDescent="0.5">
      <c r="A151" s="405"/>
      <c r="B151" s="386" t="s">
        <v>54</v>
      </c>
      <c r="C151" s="387" t="s">
        <v>272</v>
      </c>
      <c r="D151" s="388"/>
      <c r="E151" s="384"/>
      <c r="F151" s="47" t="s">
        <v>19</v>
      </c>
      <c r="G151" s="396"/>
      <c r="H151" s="396">
        <f t="shared" si="56"/>
        <v>0</v>
      </c>
      <c r="I151" s="389"/>
      <c r="J151" s="389">
        <f t="shared" si="57"/>
        <v>0</v>
      </c>
      <c r="K151" s="389">
        <f t="shared" si="58"/>
        <v>0</v>
      </c>
      <c r="L151" s="353"/>
    </row>
    <row r="152" spans="1:12" ht="18.600000000000001" customHeight="1" x14ac:dyDescent="0.5">
      <c r="A152" s="405"/>
      <c r="B152" s="386" t="s">
        <v>54</v>
      </c>
      <c r="C152" s="387" t="s">
        <v>283</v>
      </c>
      <c r="D152" s="388"/>
      <c r="E152" s="384"/>
      <c r="F152" s="47" t="s">
        <v>19</v>
      </c>
      <c r="G152" s="396"/>
      <c r="H152" s="396">
        <f t="shared" si="56"/>
        <v>0</v>
      </c>
      <c r="I152" s="389"/>
      <c r="J152" s="389">
        <f t="shared" si="57"/>
        <v>0</v>
      </c>
      <c r="K152" s="389">
        <f t="shared" si="58"/>
        <v>0</v>
      </c>
      <c r="L152" s="353"/>
    </row>
    <row r="153" spans="1:12" ht="18.600000000000001" customHeight="1" x14ac:dyDescent="0.5">
      <c r="A153" s="405"/>
      <c r="B153" s="386" t="s">
        <v>54</v>
      </c>
      <c r="C153" s="387" t="s">
        <v>292</v>
      </c>
      <c r="D153" s="388"/>
      <c r="E153" s="384"/>
      <c r="F153" s="47" t="s">
        <v>19</v>
      </c>
      <c r="G153" s="396"/>
      <c r="H153" s="396">
        <f t="shared" si="56"/>
        <v>0</v>
      </c>
      <c r="I153" s="389"/>
      <c r="J153" s="389">
        <f t="shared" si="57"/>
        <v>0</v>
      </c>
      <c r="K153" s="389">
        <f t="shared" si="58"/>
        <v>0</v>
      </c>
      <c r="L153" s="353"/>
    </row>
    <row r="154" spans="1:12" ht="18.600000000000001" customHeight="1" x14ac:dyDescent="0.5">
      <c r="A154" s="405" t="s">
        <v>301</v>
      </c>
      <c r="B154" s="1002" t="s">
        <v>302</v>
      </c>
      <c r="C154" s="378"/>
      <c r="D154" s="388"/>
      <c r="E154" s="384"/>
      <c r="F154" s="47"/>
      <c r="G154" s="396"/>
      <c r="H154" s="396"/>
      <c r="I154" s="389"/>
      <c r="J154" s="389"/>
      <c r="K154" s="389"/>
      <c r="L154" s="353"/>
    </row>
    <row r="155" spans="1:12" ht="18.600000000000001" customHeight="1" x14ac:dyDescent="0.5">
      <c r="A155" s="376"/>
      <c r="B155" s="386" t="s">
        <v>54</v>
      </c>
      <c r="C155" s="387" t="s">
        <v>283</v>
      </c>
      <c r="D155" s="388"/>
      <c r="E155" s="384"/>
      <c r="F155" s="47" t="s">
        <v>19</v>
      </c>
      <c r="G155" s="396"/>
      <c r="H155" s="396">
        <f t="shared" si="56"/>
        <v>0</v>
      </c>
      <c r="I155" s="389"/>
      <c r="J155" s="389">
        <f t="shared" si="57"/>
        <v>0</v>
      </c>
      <c r="K155" s="389">
        <f t="shared" si="58"/>
        <v>0</v>
      </c>
      <c r="L155" s="353"/>
    </row>
    <row r="156" spans="1:12" ht="18.600000000000001" customHeight="1" x14ac:dyDescent="0.5">
      <c r="A156" s="441" t="s">
        <v>349</v>
      </c>
      <c r="B156" s="403" t="s">
        <v>384</v>
      </c>
      <c r="C156" s="442"/>
      <c r="D156" s="443"/>
      <c r="E156" s="444"/>
      <c r="F156" s="445"/>
      <c r="G156" s="446"/>
      <c r="H156" s="446"/>
      <c r="I156" s="447"/>
      <c r="J156" s="447"/>
      <c r="K156" s="447"/>
      <c r="L156" s="369"/>
    </row>
    <row r="157" spans="1:12" ht="18.600000000000001" customHeight="1" x14ac:dyDescent="0.5">
      <c r="A157" s="448"/>
      <c r="B157" s="386" t="s">
        <v>345</v>
      </c>
      <c r="C157" s="387" t="s">
        <v>385</v>
      </c>
      <c r="D157" s="443"/>
      <c r="E157" s="444"/>
      <c r="F157" s="445" t="s">
        <v>50</v>
      </c>
      <c r="G157" s="446"/>
      <c r="H157" s="446">
        <f t="shared" ref="H157:H160" si="59">+G157*E157</f>
        <v>0</v>
      </c>
      <c r="I157" s="447"/>
      <c r="J157" s="447">
        <f t="shared" ref="J157:J160" si="60">+I157*E157</f>
        <v>0</v>
      </c>
      <c r="K157" s="447">
        <f t="shared" ref="K157:K160" si="61">+H157+J157</f>
        <v>0</v>
      </c>
      <c r="L157" s="369"/>
    </row>
    <row r="158" spans="1:12" ht="18.600000000000001" customHeight="1" x14ac:dyDescent="0.5">
      <c r="A158" s="448"/>
      <c r="B158" s="386" t="s">
        <v>345</v>
      </c>
      <c r="C158" s="387" t="s">
        <v>386</v>
      </c>
      <c r="D158" s="443"/>
      <c r="E158" s="444"/>
      <c r="F158" s="445" t="s">
        <v>50</v>
      </c>
      <c r="G158" s="446"/>
      <c r="H158" s="446">
        <f t="shared" si="59"/>
        <v>0</v>
      </c>
      <c r="I158" s="447"/>
      <c r="J158" s="447">
        <f t="shared" si="60"/>
        <v>0</v>
      </c>
      <c r="K158" s="447">
        <f t="shared" si="61"/>
        <v>0</v>
      </c>
      <c r="L158" s="369"/>
    </row>
    <row r="159" spans="1:12" ht="18.600000000000001" customHeight="1" x14ac:dyDescent="0.5">
      <c r="A159" s="441" t="s">
        <v>350</v>
      </c>
      <c r="B159" s="403" t="s">
        <v>387</v>
      </c>
      <c r="C159" s="442"/>
      <c r="D159" s="443"/>
      <c r="E159" s="444"/>
      <c r="F159" s="445" t="s">
        <v>19</v>
      </c>
      <c r="G159" s="446"/>
      <c r="H159" s="446">
        <f t="shared" si="59"/>
        <v>0</v>
      </c>
      <c r="I159" s="447"/>
      <c r="J159" s="447">
        <f t="shared" si="60"/>
        <v>0</v>
      </c>
      <c r="K159" s="447">
        <f t="shared" si="61"/>
        <v>0</v>
      </c>
      <c r="L159" s="369"/>
    </row>
    <row r="160" spans="1:12" ht="18.600000000000001" customHeight="1" x14ac:dyDescent="0.5">
      <c r="A160" s="441" t="s">
        <v>351</v>
      </c>
      <c r="B160" s="403" t="s">
        <v>388</v>
      </c>
      <c r="C160" s="442"/>
      <c r="D160" s="443"/>
      <c r="E160" s="444"/>
      <c r="F160" s="445" t="s">
        <v>19</v>
      </c>
      <c r="G160" s="446"/>
      <c r="H160" s="446">
        <f t="shared" si="59"/>
        <v>0</v>
      </c>
      <c r="I160" s="447"/>
      <c r="J160" s="447">
        <f t="shared" si="60"/>
        <v>0</v>
      </c>
      <c r="K160" s="447">
        <f t="shared" si="61"/>
        <v>0</v>
      </c>
      <c r="L160" s="369"/>
    </row>
    <row r="161" spans="1:12" ht="18.600000000000001" customHeight="1" x14ac:dyDescent="0.5">
      <c r="A161" s="448"/>
      <c r="B161" s="1002"/>
      <c r="C161" s="449"/>
      <c r="D161" s="443"/>
      <c r="E161" s="444"/>
      <c r="F161" s="445"/>
      <c r="G161" s="447"/>
      <c r="H161" s="447"/>
      <c r="I161" s="447"/>
      <c r="J161" s="447"/>
      <c r="K161" s="447"/>
      <c r="L161" s="369"/>
    </row>
    <row r="162" spans="1:12" ht="18.600000000000001" customHeight="1" x14ac:dyDescent="0.5">
      <c r="A162" s="438"/>
      <c r="B162" s="1198" t="s">
        <v>303</v>
      </c>
      <c r="C162" s="1199"/>
      <c r="D162" s="1200"/>
      <c r="E162" s="425"/>
      <c r="F162" s="439"/>
      <c r="G162" s="440"/>
      <c r="H162" s="373">
        <f>SUM(H139:H160)</f>
        <v>0</v>
      </c>
      <c r="I162" s="425"/>
      <c r="J162" s="373">
        <f>SUM(J139:J160)</f>
        <v>0</v>
      </c>
      <c r="K162" s="373">
        <f>SUM(K139:K160)</f>
        <v>0</v>
      </c>
      <c r="L162" s="374"/>
    </row>
    <row r="163" spans="1:12" ht="18.600000000000001" customHeight="1" x14ac:dyDescent="0.45">
      <c r="A163" s="426">
        <v>4</v>
      </c>
      <c r="B163" s="427" t="s">
        <v>266</v>
      </c>
      <c r="C163" s="428"/>
      <c r="D163" s="450"/>
      <c r="E163" s="451"/>
      <c r="F163" s="452"/>
      <c r="G163" s="451"/>
      <c r="H163" s="451"/>
      <c r="I163" s="452"/>
      <c r="J163" s="452"/>
      <c r="K163" s="451"/>
      <c r="L163" s="433"/>
    </row>
    <row r="164" spans="1:12" ht="18.600000000000001" customHeight="1" x14ac:dyDescent="0.5">
      <c r="A164" s="380">
        <v>4.0999999999999996</v>
      </c>
      <c r="B164" s="453" t="s">
        <v>304</v>
      </c>
      <c r="C164" s="382"/>
      <c r="D164" s="383"/>
      <c r="E164" s="384"/>
      <c r="F164" s="47"/>
      <c r="G164" s="384"/>
      <c r="H164" s="384"/>
      <c r="I164" s="384"/>
      <c r="J164" s="384"/>
      <c r="K164" s="385"/>
      <c r="L164" s="353"/>
    </row>
    <row r="165" spans="1:12" ht="18.600000000000001" customHeight="1" x14ac:dyDescent="0.5">
      <c r="A165" s="380"/>
      <c r="B165" s="386" t="s">
        <v>54</v>
      </c>
      <c r="C165" s="454" t="s">
        <v>273</v>
      </c>
      <c r="D165" s="388"/>
      <c r="E165" s="384"/>
      <c r="F165" s="47" t="s">
        <v>50</v>
      </c>
      <c r="G165" s="389"/>
      <c r="H165" s="389">
        <f>+G165*E165</f>
        <v>0</v>
      </c>
      <c r="I165" s="389"/>
      <c r="J165" s="389">
        <f>+I165*E165</f>
        <v>0</v>
      </c>
      <c r="K165" s="389">
        <f>+H165+J165</f>
        <v>0</v>
      </c>
      <c r="L165" s="353"/>
    </row>
    <row r="166" spans="1:12" ht="18.600000000000001" customHeight="1" x14ac:dyDescent="0.5">
      <c r="A166" s="380"/>
      <c r="B166" s="386" t="s">
        <v>54</v>
      </c>
      <c r="C166" s="454" t="s">
        <v>305</v>
      </c>
      <c r="D166" s="383"/>
      <c r="E166" s="384"/>
      <c r="F166" s="47" t="s">
        <v>50</v>
      </c>
      <c r="G166" s="389"/>
      <c r="H166" s="389">
        <f>+G166*E166</f>
        <v>0</v>
      </c>
      <c r="I166" s="389"/>
      <c r="J166" s="389">
        <f>+I166*E166</f>
        <v>0</v>
      </c>
      <c r="K166" s="389">
        <f>+H166+J166</f>
        <v>0</v>
      </c>
      <c r="L166" s="353"/>
    </row>
    <row r="167" spans="1:12" ht="18.600000000000001" customHeight="1" x14ac:dyDescent="0.5">
      <c r="A167" s="380"/>
      <c r="B167" s="386" t="s">
        <v>54</v>
      </c>
      <c r="C167" s="455" t="s">
        <v>207</v>
      </c>
      <c r="D167" s="388"/>
      <c r="E167" s="384"/>
      <c r="F167" s="456" t="s">
        <v>23</v>
      </c>
      <c r="G167" s="389"/>
      <c r="H167" s="389">
        <f>SUM(H165:H166)*0.3</f>
        <v>0</v>
      </c>
      <c r="I167" s="389"/>
      <c r="J167" s="389">
        <f>H167*0.3</f>
        <v>0</v>
      </c>
      <c r="K167" s="389">
        <f t="shared" ref="K167:K170" si="62">+H167+J167</f>
        <v>0</v>
      </c>
      <c r="L167" s="353"/>
    </row>
    <row r="168" spans="1:12" ht="18.600000000000001" customHeight="1" x14ac:dyDescent="0.5">
      <c r="A168" s="380"/>
      <c r="B168" s="386" t="s">
        <v>54</v>
      </c>
      <c r="C168" s="454" t="s">
        <v>311</v>
      </c>
      <c r="D168" s="388"/>
      <c r="E168" s="384"/>
      <c r="F168" s="456" t="s">
        <v>23</v>
      </c>
      <c r="G168" s="389"/>
      <c r="H168" s="389">
        <f>SUM(H165:H166)*0.15</f>
        <v>0</v>
      </c>
      <c r="I168" s="389"/>
      <c r="J168" s="389">
        <f>H168*0.15</f>
        <v>0</v>
      </c>
      <c r="K168" s="389">
        <f t="shared" si="62"/>
        <v>0</v>
      </c>
      <c r="L168" s="353"/>
    </row>
    <row r="169" spans="1:12" ht="18.600000000000001" customHeight="1" x14ac:dyDescent="0.5">
      <c r="A169" s="380"/>
      <c r="B169" s="386" t="s">
        <v>54</v>
      </c>
      <c r="C169" s="457" t="s">
        <v>312</v>
      </c>
      <c r="D169" s="388"/>
      <c r="E169" s="384"/>
      <c r="F169" s="456" t="s">
        <v>23</v>
      </c>
      <c r="G169" s="389"/>
      <c r="H169" s="389">
        <f t="shared" ref="H169:H170" si="63">+G169*E169</f>
        <v>0</v>
      </c>
      <c r="I169" s="389"/>
      <c r="J169" s="389"/>
      <c r="K169" s="389"/>
      <c r="L169" s="353"/>
    </row>
    <row r="170" spans="1:12" ht="18.600000000000001" customHeight="1" x14ac:dyDescent="0.5">
      <c r="A170" s="380">
        <v>4.2</v>
      </c>
      <c r="B170" s="458" t="s">
        <v>279</v>
      </c>
      <c r="D170" s="388"/>
      <c r="E170" s="384"/>
      <c r="F170" s="460" t="s">
        <v>19</v>
      </c>
      <c r="G170" s="389"/>
      <c r="H170" s="389">
        <f t="shared" si="63"/>
        <v>0</v>
      </c>
      <c r="I170" s="389"/>
      <c r="J170" s="389">
        <f t="shared" ref="J170" si="64">+I170*E170</f>
        <v>0</v>
      </c>
      <c r="K170" s="389">
        <f t="shared" si="62"/>
        <v>0</v>
      </c>
      <c r="L170" s="353"/>
    </row>
    <row r="171" spans="1:12" ht="18.600000000000001" customHeight="1" x14ac:dyDescent="0.5">
      <c r="A171" s="380">
        <v>4.3</v>
      </c>
      <c r="B171" s="461" t="s">
        <v>306</v>
      </c>
      <c r="C171" s="462"/>
      <c r="D171" s="388"/>
      <c r="E171" s="384"/>
      <c r="F171" s="460"/>
      <c r="G171" s="389"/>
      <c r="H171" s="389"/>
      <c r="I171" s="389"/>
      <c r="J171" s="389"/>
      <c r="K171" s="389"/>
      <c r="L171" s="353"/>
    </row>
    <row r="172" spans="1:12" ht="18.600000000000001" customHeight="1" x14ac:dyDescent="0.5">
      <c r="A172" s="380"/>
      <c r="B172" s="386" t="s">
        <v>54</v>
      </c>
      <c r="C172" s="463" t="s">
        <v>307</v>
      </c>
      <c r="D172" s="388"/>
      <c r="E172" s="384"/>
      <c r="F172" s="460" t="s">
        <v>19</v>
      </c>
      <c r="G172" s="389"/>
      <c r="H172" s="389">
        <f>+G172*E172</f>
        <v>0</v>
      </c>
      <c r="I172" s="389"/>
      <c r="J172" s="389">
        <f>+I172*E172</f>
        <v>0</v>
      </c>
      <c r="K172" s="389">
        <f>+H172+J172</f>
        <v>0</v>
      </c>
      <c r="L172" s="353"/>
    </row>
    <row r="173" spans="1:12" ht="18.600000000000001" customHeight="1" x14ac:dyDescent="0.5">
      <c r="A173" s="380">
        <v>4.4000000000000004</v>
      </c>
      <c r="B173" s="461" t="s">
        <v>308</v>
      </c>
      <c r="D173" s="388"/>
      <c r="E173" s="340"/>
      <c r="F173" s="464"/>
      <c r="G173" s="389"/>
      <c r="H173" s="389"/>
      <c r="I173" s="389"/>
      <c r="J173" s="389"/>
      <c r="K173" s="389"/>
      <c r="L173" s="353"/>
    </row>
    <row r="174" spans="1:12" ht="18.600000000000001" customHeight="1" x14ac:dyDescent="0.5">
      <c r="A174" s="380"/>
      <c r="B174" s="386" t="s">
        <v>54</v>
      </c>
      <c r="C174" s="454" t="s">
        <v>305</v>
      </c>
      <c r="D174" s="388"/>
      <c r="E174" s="384"/>
      <c r="F174" s="460" t="s">
        <v>19</v>
      </c>
      <c r="G174" s="389"/>
      <c r="H174" s="389">
        <f>+G174*E174</f>
        <v>0</v>
      </c>
      <c r="I174" s="389"/>
      <c r="J174" s="389">
        <f>+I174*E174</f>
        <v>0</v>
      </c>
      <c r="K174" s="389">
        <f>+H174+J174</f>
        <v>0</v>
      </c>
      <c r="L174" s="353"/>
    </row>
    <row r="175" spans="1:12" ht="18.600000000000001" customHeight="1" x14ac:dyDescent="0.5">
      <c r="A175" s="380" t="s">
        <v>359</v>
      </c>
      <c r="B175" s="465" t="s">
        <v>518</v>
      </c>
      <c r="C175" s="387"/>
      <c r="D175" s="393"/>
      <c r="E175" s="384"/>
      <c r="F175" s="460" t="s">
        <v>19</v>
      </c>
      <c r="G175" s="389"/>
      <c r="H175" s="389">
        <f>+G175*E175</f>
        <v>0</v>
      </c>
      <c r="I175" s="389"/>
      <c r="J175" s="389">
        <f>+I175*E175</f>
        <v>0</v>
      </c>
      <c r="K175" s="389">
        <f>+H175+J175</f>
        <v>0</v>
      </c>
      <c r="L175" s="353"/>
    </row>
    <row r="176" spans="1:12" ht="18.600000000000001" customHeight="1" x14ac:dyDescent="0.5">
      <c r="A176" s="380" t="s">
        <v>360</v>
      </c>
      <c r="B176" s="461" t="s">
        <v>309</v>
      </c>
      <c r="C176" s="394"/>
      <c r="D176" s="443"/>
      <c r="E176" s="384"/>
      <c r="F176" s="460" t="s">
        <v>19</v>
      </c>
      <c r="G176" s="389"/>
      <c r="H176" s="389">
        <f>+G176*E176</f>
        <v>0</v>
      </c>
      <c r="I176" s="389"/>
      <c r="J176" s="389">
        <f>+I176*E176</f>
        <v>0</v>
      </c>
      <c r="K176" s="389">
        <f>+H176+J176</f>
        <v>0</v>
      </c>
      <c r="L176" s="353"/>
    </row>
    <row r="177" spans="1:12" ht="18.600000000000001" customHeight="1" x14ac:dyDescent="0.5">
      <c r="A177" s="380" t="s">
        <v>361</v>
      </c>
      <c r="B177" s="461" t="s">
        <v>514</v>
      </c>
      <c r="C177" s="394"/>
      <c r="D177" s="443"/>
      <c r="E177" s="384"/>
      <c r="F177" s="460" t="s">
        <v>19</v>
      </c>
      <c r="G177" s="389"/>
      <c r="H177" s="389">
        <f>+G177*E177</f>
        <v>0</v>
      </c>
      <c r="I177" s="389"/>
      <c r="J177" s="389">
        <f>+I177*E177</f>
        <v>0</v>
      </c>
      <c r="K177" s="389">
        <f>+H177+J177</f>
        <v>0</v>
      </c>
      <c r="L177" s="369"/>
    </row>
    <row r="178" spans="1:12" ht="18.600000000000001" customHeight="1" x14ac:dyDescent="0.5">
      <c r="A178" s="466"/>
      <c r="B178" s="467"/>
      <c r="C178" s="468"/>
      <c r="D178" s="443"/>
      <c r="E178" s="444"/>
      <c r="F178" s="469"/>
      <c r="G178" s="447"/>
      <c r="H178" s="447"/>
      <c r="I178" s="447"/>
      <c r="J178" s="447"/>
      <c r="K178" s="447"/>
      <c r="L178" s="369"/>
    </row>
    <row r="179" spans="1:12" ht="18.600000000000001" customHeight="1" x14ac:dyDescent="0.5">
      <c r="A179" s="422"/>
      <c r="B179" s="1198" t="s">
        <v>310</v>
      </c>
      <c r="C179" s="1199"/>
      <c r="D179" s="1200"/>
      <c r="E179" s="425"/>
      <c r="F179" s="439"/>
      <c r="G179" s="470"/>
      <c r="H179" s="425">
        <f>SUM(H165:H177)</f>
        <v>0</v>
      </c>
      <c r="I179" s="425"/>
      <c r="J179" s="373">
        <f>SUM(J165:J177)</f>
        <v>0</v>
      </c>
      <c r="K179" s="373">
        <f>SUM(K165:K177)</f>
        <v>0</v>
      </c>
      <c r="L179" s="374"/>
    </row>
    <row r="180" spans="1:12" ht="18.95" customHeight="1" x14ac:dyDescent="0.5">
      <c r="A180" s="812">
        <v>5</v>
      </c>
      <c r="B180" s="822" t="s">
        <v>259</v>
      </c>
      <c r="C180" s="823"/>
      <c r="D180" s="813"/>
      <c r="E180" s="814"/>
      <c r="F180" s="815"/>
      <c r="G180" s="814"/>
      <c r="H180" s="814"/>
      <c r="I180" s="815"/>
      <c r="J180" s="815"/>
      <c r="K180" s="815"/>
      <c r="L180" s="820"/>
    </row>
    <row r="181" spans="1:12" ht="18.95" customHeight="1" x14ac:dyDescent="0.5">
      <c r="A181" s="816"/>
      <c r="B181" s="1006" t="s">
        <v>768</v>
      </c>
      <c r="C181" s="824"/>
      <c r="D181" s="817"/>
      <c r="E181" s="21"/>
      <c r="F181" s="816" t="s">
        <v>33</v>
      </c>
      <c r="G181" s="818"/>
      <c r="H181" s="834">
        <f>+G181*E181</f>
        <v>0</v>
      </c>
      <c r="I181" s="834"/>
      <c r="J181" s="819">
        <f>+I181*E181</f>
        <v>0</v>
      </c>
      <c r="K181" s="821">
        <f t="shared" ref="K181" si="65">H181+J181</f>
        <v>0</v>
      </c>
      <c r="L181" s="464"/>
    </row>
    <row r="182" spans="1:12" ht="18.95" customHeight="1" x14ac:dyDescent="0.5">
      <c r="A182" s="825"/>
      <c r="B182" s="826"/>
      <c r="C182" s="827"/>
      <c r="D182" s="365"/>
      <c r="E182" s="828"/>
      <c r="F182" s="829"/>
      <c r="G182" s="828"/>
      <c r="H182" s="835"/>
      <c r="I182" s="836"/>
      <c r="J182" s="836"/>
      <c r="K182" s="836"/>
      <c r="L182" s="829"/>
    </row>
    <row r="183" spans="1:12" ht="18.95" customHeight="1" x14ac:dyDescent="0.5">
      <c r="A183" s="830"/>
      <c r="B183" s="1201" t="s">
        <v>262</v>
      </c>
      <c r="C183" s="1202"/>
      <c r="D183" s="1203"/>
      <c r="E183" s="831"/>
      <c r="F183" s="832"/>
      <c r="G183" s="831"/>
      <c r="H183" s="371">
        <f>SUM(H181:H182)</f>
        <v>0</v>
      </c>
      <c r="I183" s="832"/>
      <c r="J183" s="833">
        <f>SUM(J181:J182)</f>
        <v>0</v>
      </c>
      <c r="K183" s="833">
        <f>SUM(K181:K182)</f>
        <v>0</v>
      </c>
      <c r="L183" s="832"/>
    </row>
  </sheetData>
  <mergeCells count="20">
    <mergeCell ref="B179:D179"/>
    <mergeCell ref="B183:D183"/>
    <mergeCell ref="I5:J5"/>
    <mergeCell ref="L5:L6"/>
    <mergeCell ref="B32:D32"/>
    <mergeCell ref="B96:D96"/>
    <mergeCell ref="B136:D136"/>
    <mergeCell ref="B162:D162"/>
    <mergeCell ref="G5:H5"/>
    <mergeCell ref="A3:C3"/>
    <mergeCell ref="A5:A6"/>
    <mergeCell ref="B5:D6"/>
    <mergeCell ref="E5:E6"/>
    <mergeCell ref="F5:F6"/>
    <mergeCell ref="A1:C1"/>
    <mergeCell ref="D1:G1"/>
    <mergeCell ref="J1:K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0" firstPageNumber="38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47"/>
  <sheetViews>
    <sheetView view="pageBreakPreview" zoomScaleNormal="100" zoomScaleSheetLayoutView="100" workbookViewId="0">
      <selection activeCell="D3" sqref="D3"/>
    </sheetView>
  </sheetViews>
  <sheetFormatPr defaultColWidth="10.42578125" defaultRowHeight="18.95" customHeight="1" x14ac:dyDescent="0.5"/>
  <cols>
    <col min="1" max="1" width="6.7109375" style="471" customWidth="1"/>
    <col min="2" max="2" width="5.42578125" style="472" customWidth="1"/>
    <col min="3" max="3" width="16.28515625" style="459" customWidth="1"/>
    <col min="4" max="4" width="43.42578125" style="332" customWidth="1"/>
    <col min="5" max="5" width="11.140625" style="473" customWidth="1"/>
    <col min="6" max="6" width="9.5703125" style="340" customWidth="1"/>
    <col min="7" max="8" width="13.7109375" style="473" customWidth="1"/>
    <col min="9" max="9" width="18.85546875" style="340" customWidth="1"/>
    <col min="10" max="11" width="13.7109375" style="340" customWidth="1"/>
    <col min="12" max="12" width="10.42578125" style="340" customWidth="1"/>
    <col min="13" max="13" width="10.42578125" style="340"/>
    <col min="14" max="14" width="14.140625" style="340" customWidth="1"/>
    <col min="15" max="16384" width="10.42578125" style="340"/>
  </cols>
  <sheetData>
    <row r="1" spans="1:14" s="330" customFormat="1" ht="18.600000000000001" customHeight="1" x14ac:dyDescent="0.5">
      <c r="A1" s="1183" t="s">
        <v>5</v>
      </c>
      <c r="B1" s="1183"/>
      <c r="C1" s="1183"/>
      <c r="D1" s="1184" t="s">
        <v>89</v>
      </c>
      <c r="E1" s="1184"/>
      <c r="F1" s="1184"/>
      <c r="G1" s="1184"/>
      <c r="H1" s="327"/>
      <c r="I1" s="328" t="s">
        <v>0</v>
      </c>
      <c r="J1" s="1185" t="s">
        <v>522</v>
      </c>
      <c r="K1" s="1185"/>
      <c r="L1" s="1185"/>
    </row>
    <row r="2" spans="1:14" s="330" customFormat="1" ht="18.600000000000001" customHeight="1" x14ac:dyDescent="0.5">
      <c r="A2" s="1183" t="s">
        <v>6</v>
      </c>
      <c r="B2" s="1183"/>
      <c r="C2" s="1183"/>
      <c r="D2" s="1184" t="s">
        <v>88</v>
      </c>
      <c r="E2" s="1184"/>
      <c r="F2" s="1184"/>
      <c r="G2" s="1184"/>
      <c r="H2" s="331"/>
      <c r="I2" s="328" t="s">
        <v>1</v>
      </c>
      <c r="J2" s="1078">
        <v>44285</v>
      </c>
      <c r="K2" s="1078"/>
      <c r="L2" s="1055"/>
    </row>
    <row r="3" spans="1:14" s="330" customFormat="1" ht="18.600000000000001" customHeight="1" x14ac:dyDescent="0.5">
      <c r="A3" s="1183" t="s">
        <v>7</v>
      </c>
      <c r="B3" s="1183"/>
      <c r="C3" s="1183"/>
      <c r="D3" s="83"/>
      <c r="E3" s="333"/>
      <c r="G3" s="331"/>
      <c r="H3" s="327"/>
      <c r="I3" s="327"/>
      <c r="J3" s="334"/>
      <c r="K3" s="335"/>
      <c r="L3" s="329"/>
    </row>
    <row r="4" spans="1:14" s="330" customFormat="1" ht="18.600000000000001" customHeight="1" x14ac:dyDescent="0.5">
      <c r="A4" s="336"/>
      <c r="B4" s="337"/>
      <c r="C4" s="338"/>
      <c r="D4" s="329"/>
      <c r="E4" s="339"/>
      <c r="F4" s="329"/>
      <c r="G4" s="339"/>
      <c r="H4" s="339"/>
      <c r="I4" s="329"/>
      <c r="J4" s="329"/>
      <c r="K4" s="329"/>
      <c r="L4" s="329"/>
    </row>
    <row r="5" spans="1:14" ht="18.600000000000001" customHeight="1" x14ac:dyDescent="0.5">
      <c r="A5" s="1186" t="s">
        <v>8</v>
      </c>
      <c r="B5" s="1188" t="s">
        <v>9</v>
      </c>
      <c r="C5" s="1189"/>
      <c r="D5" s="1190"/>
      <c r="E5" s="1194" t="s">
        <v>10</v>
      </c>
      <c r="F5" s="1196" t="s">
        <v>11</v>
      </c>
      <c r="G5" s="1209" t="s">
        <v>12</v>
      </c>
      <c r="H5" s="1210"/>
      <c r="I5" s="1204" t="s">
        <v>13</v>
      </c>
      <c r="J5" s="1205"/>
      <c r="K5" s="965" t="s">
        <v>14</v>
      </c>
      <c r="L5" s="1196" t="s">
        <v>15</v>
      </c>
    </row>
    <row r="6" spans="1:14" ht="18.600000000000001" customHeight="1" x14ac:dyDescent="0.5">
      <c r="A6" s="1187"/>
      <c r="B6" s="1191"/>
      <c r="C6" s="1192"/>
      <c r="D6" s="1193"/>
      <c r="E6" s="1195"/>
      <c r="F6" s="1197"/>
      <c r="G6" s="341" t="s">
        <v>16</v>
      </c>
      <c r="H6" s="964" t="s">
        <v>17</v>
      </c>
      <c r="I6" s="341" t="s">
        <v>16</v>
      </c>
      <c r="J6" s="966" t="s">
        <v>17</v>
      </c>
      <c r="K6" s="966" t="s">
        <v>18</v>
      </c>
      <c r="L6" s="1197"/>
    </row>
    <row r="7" spans="1:14" ht="18.600000000000001" customHeight="1" x14ac:dyDescent="0.5">
      <c r="A7" s="342"/>
      <c r="B7" s="343" t="s">
        <v>520</v>
      </c>
      <c r="C7" s="344"/>
      <c r="D7" s="345"/>
      <c r="E7" s="346"/>
      <c r="F7" s="347"/>
      <c r="G7" s="347"/>
      <c r="H7" s="347"/>
      <c r="I7" s="346"/>
      <c r="J7" s="346"/>
      <c r="K7" s="346"/>
      <c r="L7" s="348"/>
    </row>
    <row r="8" spans="1:14" ht="18.600000000000001" customHeight="1" x14ac:dyDescent="0.5">
      <c r="A8" s="349"/>
      <c r="B8" s="350"/>
      <c r="C8" s="351"/>
      <c r="D8" s="352"/>
      <c r="E8" s="49"/>
      <c r="F8" s="51"/>
      <c r="G8" s="49"/>
      <c r="H8" s="49"/>
      <c r="I8" s="49"/>
      <c r="J8" s="49"/>
      <c r="K8" s="49"/>
      <c r="L8" s="353"/>
    </row>
    <row r="9" spans="1:14" ht="18.600000000000001" customHeight="1" x14ac:dyDescent="0.5">
      <c r="A9" s="354">
        <v>1</v>
      </c>
      <c r="B9" s="355" t="s">
        <v>263</v>
      </c>
      <c r="C9" s="356"/>
      <c r="D9" s="352"/>
      <c r="E9" s="49"/>
      <c r="F9" s="51" t="s">
        <v>9</v>
      </c>
      <c r="G9" s="51"/>
      <c r="H9" s="49">
        <f>+H38</f>
        <v>0</v>
      </c>
      <c r="I9" s="49"/>
      <c r="J9" s="49">
        <f t="shared" ref="J9" si="0">+J38</f>
        <v>0</v>
      </c>
      <c r="K9" s="49">
        <f>+K38</f>
        <v>0</v>
      </c>
      <c r="L9" s="353"/>
      <c r="N9" s="357"/>
    </row>
    <row r="10" spans="1:14" ht="18.600000000000001" customHeight="1" x14ac:dyDescent="0.5">
      <c r="A10" s="354" t="s">
        <v>515</v>
      </c>
      <c r="B10" s="355" t="s">
        <v>266</v>
      </c>
      <c r="C10" s="356"/>
      <c r="D10" s="352"/>
      <c r="E10" s="49"/>
      <c r="F10" s="51" t="s">
        <v>9</v>
      </c>
      <c r="G10" s="49"/>
      <c r="H10" s="49">
        <f>+H47</f>
        <v>0</v>
      </c>
      <c r="I10" s="49">
        <f t="shared" ref="I10:J10" si="1">+I45</f>
        <v>0</v>
      </c>
      <c r="J10" s="49">
        <f t="shared" si="1"/>
        <v>0</v>
      </c>
      <c r="K10" s="49">
        <f>+K47</f>
        <v>0</v>
      </c>
      <c r="L10" s="353"/>
      <c r="N10" s="357"/>
    </row>
    <row r="11" spans="1:14" ht="18.600000000000001" customHeight="1" x14ac:dyDescent="0.5">
      <c r="A11" s="354"/>
      <c r="B11" s="355"/>
      <c r="C11" s="356"/>
      <c r="D11" s="352"/>
      <c r="E11" s="49"/>
      <c r="F11" s="51"/>
      <c r="G11" s="49"/>
      <c r="H11" s="49"/>
      <c r="I11" s="49"/>
      <c r="J11" s="49"/>
      <c r="K11" s="49"/>
      <c r="L11" s="353"/>
      <c r="N11" s="357"/>
    </row>
    <row r="12" spans="1:14" ht="18.600000000000001" customHeight="1" x14ac:dyDescent="0.5">
      <c r="A12" s="354"/>
      <c r="B12" s="355"/>
      <c r="C12" s="356"/>
      <c r="D12" s="352"/>
      <c r="E12" s="49"/>
      <c r="F12" s="51"/>
      <c r="G12" s="49"/>
      <c r="H12" s="49"/>
      <c r="I12" s="49"/>
      <c r="J12" s="49"/>
      <c r="K12" s="49"/>
      <c r="L12" s="353"/>
      <c r="N12" s="357"/>
    </row>
    <row r="13" spans="1:14" ht="18.600000000000001" customHeight="1" x14ac:dyDescent="0.5">
      <c r="A13" s="358"/>
      <c r="B13" s="359"/>
      <c r="C13" s="356"/>
      <c r="D13" s="352"/>
      <c r="E13" s="49"/>
      <c r="F13" s="51"/>
      <c r="G13" s="49"/>
      <c r="H13" s="46"/>
      <c r="I13" s="51"/>
      <c r="J13" s="46"/>
      <c r="K13" s="46"/>
      <c r="L13" s="353"/>
      <c r="N13" s="357"/>
    </row>
    <row r="14" spans="1:14" ht="18.600000000000001" customHeight="1" x14ac:dyDescent="0.5">
      <c r="A14" s="358"/>
      <c r="B14" s="359"/>
      <c r="C14" s="356"/>
      <c r="D14" s="352"/>
      <c r="E14" s="49"/>
      <c r="F14" s="51"/>
      <c r="G14" s="49"/>
      <c r="H14" s="360"/>
      <c r="I14" s="51"/>
      <c r="J14" s="360"/>
      <c r="K14" s="360"/>
      <c r="L14" s="353"/>
      <c r="N14" s="357"/>
    </row>
    <row r="15" spans="1:14" ht="18.600000000000001" customHeight="1" x14ac:dyDescent="0.5">
      <c r="A15" s="358"/>
      <c r="B15" s="359"/>
      <c r="C15" s="356"/>
      <c r="D15" s="352"/>
      <c r="E15" s="49"/>
      <c r="F15" s="51"/>
      <c r="G15" s="49"/>
      <c r="H15" s="360"/>
      <c r="I15" s="51"/>
      <c r="J15" s="360"/>
      <c r="K15" s="360"/>
      <c r="L15" s="353"/>
      <c r="N15" s="357"/>
    </row>
    <row r="16" spans="1:14" ht="18.600000000000001" customHeight="1" x14ac:dyDescent="0.5">
      <c r="A16" s="358"/>
      <c r="B16" s="359"/>
      <c r="C16" s="356"/>
      <c r="D16" s="352"/>
      <c r="E16" s="49"/>
      <c r="F16" s="51"/>
      <c r="G16" s="49"/>
      <c r="H16" s="360"/>
      <c r="I16" s="51"/>
      <c r="J16" s="360"/>
      <c r="K16" s="360"/>
      <c r="L16" s="353"/>
      <c r="N16" s="357"/>
    </row>
    <row r="17" spans="1:14" ht="18.600000000000001" customHeight="1" x14ac:dyDescent="0.5">
      <c r="A17" s="358"/>
      <c r="B17" s="359"/>
      <c r="C17" s="356"/>
      <c r="D17" s="352"/>
      <c r="E17" s="49"/>
      <c r="F17" s="51"/>
      <c r="G17" s="49"/>
      <c r="H17" s="360"/>
      <c r="I17" s="51"/>
      <c r="J17" s="360"/>
      <c r="K17" s="360"/>
      <c r="L17" s="353"/>
      <c r="N17" s="357"/>
    </row>
    <row r="18" spans="1:14" ht="18.600000000000001" customHeight="1" x14ac:dyDescent="0.5">
      <c r="A18" s="358"/>
      <c r="B18" s="359"/>
      <c r="C18" s="356"/>
      <c r="D18" s="352"/>
      <c r="E18" s="49"/>
      <c r="F18" s="51"/>
      <c r="G18" s="49"/>
      <c r="H18" s="360"/>
      <c r="I18" s="51"/>
      <c r="J18" s="360"/>
      <c r="K18" s="360"/>
      <c r="L18" s="353"/>
      <c r="N18" s="357"/>
    </row>
    <row r="19" spans="1:14" ht="18.600000000000001" customHeight="1" x14ac:dyDescent="0.5">
      <c r="A19" s="358"/>
      <c r="B19" s="359"/>
      <c r="C19" s="356"/>
      <c r="D19" s="352"/>
      <c r="E19" s="49"/>
      <c r="F19" s="51"/>
      <c r="G19" s="49"/>
      <c r="H19" s="360"/>
      <c r="I19" s="51"/>
      <c r="J19" s="360"/>
      <c r="K19" s="360"/>
      <c r="L19" s="353"/>
      <c r="N19" s="357"/>
    </row>
    <row r="20" spans="1:14" ht="18.600000000000001" customHeight="1" x14ac:dyDescent="0.5">
      <c r="A20" s="358"/>
      <c r="B20" s="359"/>
      <c r="C20" s="356"/>
      <c r="D20" s="352"/>
      <c r="E20" s="49"/>
      <c r="F20" s="51">
        <f>+G20-I20</f>
        <v>0</v>
      </c>
      <c r="G20" s="49"/>
      <c r="H20" s="360"/>
      <c r="I20" s="51"/>
      <c r="J20" s="360"/>
      <c r="K20" s="360"/>
      <c r="L20" s="353"/>
      <c r="N20" s="357"/>
    </row>
    <row r="21" spans="1:14" ht="18.600000000000001" customHeight="1" x14ac:dyDescent="0.5">
      <c r="A21" s="358"/>
      <c r="B21" s="359"/>
      <c r="C21" s="356"/>
      <c r="D21" s="352"/>
      <c r="E21" s="49"/>
      <c r="F21" s="51">
        <f>+G21-I21</f>
        <v>0</v>
      </c>
      <c r="G21" s="49"/>
      <c r="H21" s="360"/>
      <c r="I21" s="51"/>
      <c r="J21" s="360"/>
      <c r="K21" s="360"/>
      <c r="L21" s="353"/>
      <c r="N21" s="357"/>
    </row>
    <row r="22" spans="1:14" ht="18.600000000000001" customHeight="1" x14ac:dyDescent="0.5">
      <c r="A22" s="358"/>
      <c r="B22" s="359"/>
      <c r="C22" s="356"/>
      <c r="D22" s="352"/>
      <c r="E22" s="49"/>
      <c r="F22" s="51"/>
      <c r="G22" s="49"/>
      <c r="H22" s="360"/>
      <c r="I22" s="51"/>
      <c r="J22" s="360"/>
      <c r="K22" s="360"/>
      <c r="L22" s="353"/>
      <c r="N22" s="357"/>
    </row>
    <row r="23" spans="1:14" ht="18.600000000000001" customHeight="1" x14ac:dyDescent="0.5">
      <c r="A23" s="358"/>
      <c r="B23" s="359"/>
      <c r="C23" s="356"/>
      <c r="D23" s="352"/>
      <c r="E23" s="49"/>
      <c r="F23" s="51"/>
      <c r="G23" s="49"/>
      <c r="H23" s="360"/>
      <c r="I23" s="51"/>
      <c r="J23" s="360"/>
      <c r="K23" s="360"/>
      <c r="L23" s="353"/>
      <c r="N23" s="357"/>
    </row>
    <row r="24" spans="1:14" ht="18.600000000000001" customHeight="1" x14ac:dyDescent="0.5">
      <c r="A24" s="358"/>
      <c r="B24" s="359"/>
      <c r="C24" s="356"/>
      <c r="D24" s="352"/>
      <c r="E24" s="49"/>
      <c r="F24" s="51"/>
      <c r="G24" s="49"/>
      <c r="H24" s="360"/>
      <c r="I24" s="51"/>
      <c r="J24" s="360"/>
      <c r="K24" s="360"/>
      <c r="L24" s="353"/>
      <c r="N24" s="357"/>
    </row>
    <row r="25" spans="1:14" ht="18.600000000000001" customHeight="1" x14ac:dyDescent="0.5">
      <c r="A25" s="358"/>
      <c r="B25" s="359"/>
      <c r="C25" s="356"/>
      <c r="D25" s="352"/>
      <c r="E25" s="49"/>
      <c r="F25" s="51"/>
      <c r="G25" s="49"/>
      <c r="H25" s="360"/>
      <c r="I25" s="51"/>
      <c r="J25" s="360"/>
      <c r="K25" s="360"/>
      <c r="L25" s="353"/>
      <c r="N25" s="357"/>
    </row>
    <row r="26" spans="1:14" ht="18.600000000000001" customHeight="1" x14ac:dyDescent="0.5">
      <c r="A26" s="358"/>
      <c r="B26" s="359"/>
      <c r="C26" s="356"/>
      <c r="D26" s="352"/>
      <c r="E26" s="49"/>
      <c r="F26" s="51"/>
      <c r="G26" s="49"/>
      <c r="H26" s="360"/>
      <c r="I26" s="51"/>
      <c r="J26" s="360"/>
      <c r="K26" s="360"/>
      <c r="L26" s="353"/>
      <c r="N26" s="357"/>
    </row>
    <row r="27" spans="1:14" ht="18.600000000000001" customHeight="1" x14ac:dyDescent="0.5">
      <c r="A27" s="358"/>
      <c r="B27" s="359"/>
      <c r="C27" s="356"/>
      <c r="D27" s="352"/>
      <c r="E27" s="49"/>
      <c r="F27" s="51"/>
      <c r="G27" s="49"/>
      <c r="H27" s="360"/>
      <c r="I27" s="51"/>
      <c r="J27" s="360"/>
      <c r="K27" s="360"/>
      <c r="L27" s="353"/>
      <c r="N27" s="357"/>
    </row>
    <row r="28" spans="1:14" ht="18.600000000000001" customHeight="1" x14ac:dyDescent="0.5">
      <c r="A28" s="358"/>
      <c r="B28" s="359"/>
      <c r="C28" s="356"/>
      <c r="D28" s="352"/>
      <c r="E28" s="49"/>
      <c r="F28" s="51"/>
      <c r="G28" s="49"/>
      <c r="H28" s="360"/>
      <c r="I28" s="51"/>
      <c r="J28" s="360"/>
      <c r="K28" s="360"/>
      <c r="L28" s="353"/>
      <c r="N28" s="357"/>
    </row>
    <row r="29" spans="1:14" ht="18.600000000000001" customHeight="1" x14ac:dyDescent="0.5">
      <c r="A29" s="358"/>
      <c r="B29" s="359"/>
      <c r="C29" s="356"/>
      <c r="D29" s="352"/>
      <c r="E29" s="49"/>
      <c r="F29" s="51"/>
      <c r="G29" s="49"/>
      <c r="H29" s="360"/>
      <c r="I29" s="51"/>
      <c r="J29" s="360"/>
      <c r="K29" s="360"/>
      <c r="L29" s="353"/>
      <c r="N29" s="357"/>
    </row>
    <row r="30" spans="1:14" ht="18.600000000000001" customHeight="1" x14ac:dyDescent="0.5">
      <c r="A30" s="358"/>
      <c r="B30" s="359"/>
      <c r="C30" s="356"/>
      <c r="D30" s="352"/>
      <c r="E30" s="49"/>
      <c r="F30" s="51"/>
      <c r="G30" s="49"/>
      <c r="H30" s="360"/>
      <c r="I30" s="51"/>
      <c r="J30" s="360"/>
      <c r="K30" s="360"/>
      <c r="L30" s="353"/>
      <c r="M30" s="361"/>
      <c r="N30" s="357"/>
    </row>
    <row r="31" spans="1:14" ht="18.600000000000001" customHeight="1" x14ac:dyDescent="0.5">
      <c r="A31" s="362"/>
      <c r="B31" s="363"/>
      <c r="C31" s="364"/>
      <c r="D31" s="365"/>
      <c r="E31" s="366"/>
      <c r="F31" s="367"/>
      <c r="G31" s="366"/>
      <c r="H31" s="368"/>
      <c r="I31" s="367"/>
      <c r="J31" s="368"/>
      <c r="K31" s="368"/>
      <c r="L31" s="369"/>
      <c r="N31" s="357"/>
    </row>
    <row r="32" spans="1:14" ht="18.600000000000001" customHeight="1" x14ac:dyDescent="0.5">
      <c r="A32" s="370"/>
      <c r="B32" s="1206" t="s">
        <v>521</v>
      </c>
      <c r="C32" s="1207"/>
      <c r="D32" s="1208"/>
      <c r="E32" s="371"/>
      <c r="F32" s="372"/>
      <c r="G32" s="371"/>
      <c r="H32" s="373">
        <f>SUM(H9:H13)</f>
        <v>0</v>
      </c>
      <c r="I32" s="372"/>
      <c r="J32" s="373">
        <f>SUM(J9:J13)</f>
        <v>0</v>
      </c>
      <c r="K32" s="373">
        <f>SUM(K9:K13)</f>
        <v>0</v>
      </c>
      <c r="L32" s="374"/>
      <c r="M32" s="375"/>
      <c r="N32" s="375"/>
    </row>
    <row r="33" spans="1:20" ht="18.600000000000001" customHeight="1" x14ac:dyDescent="0.45">
      <c r="A33" s="376">
        <v>1</v>
      </c>
      <c r="B33" s="377" t="s">
        <v>263</v>
      </c>
      <c r="C33" s="378"/>
      <c r="D33" s="379"/>
      <c r="E33" s="49"/>
      <c r="F33" s="51"/>
      <c r="G33" s="49"/>
      <c r="H33" s="49"/>
      <c r="I33" s="51"/>
      <c r="J33" s="51"/>
      <c r="K33" s="49"/>
      <c r="L33" s="353"/>
    </row>
    <row r="34" spans="1:20" ht="18.600000000000001" customHeight="1" x14ac:dyDescent="0.5">
      <c r="A34" s="380" t="s">
        <v>333</v>
      </c>
      <c r="B34" s="999" t="s">
        <v>483</v>
      </c>
      <c r="C34" s="378"/>
      <c r="D34" s="379"/>
      <c r="E34" s="49"/>
      <c r="F34" s="47" t="s">
        <v>19</v>
      </c>
      <c r="G34" s="389"/>
      <c r="H34" s="389">
        <f t="shared" ref="H34:H36" si="2">+G34*E34</f>
        <v>0</v>
      </c>
      <c r="I34" s="389"/>
      <c r="J34" s="389">
        <f t="shared" ref="J34:J36" si="3">+I34*E34</f>
        <v>0</v>
      </c>
      <c r="K34" s="389">
        <f t="shared" ref="K34:K36" si="4">+H34+J34</f>
        <v>0</v>
      </c>
      <c r="L34" s="353"/>
      <c r="N34" s="332"/>
      <c r="O34" s="332"/>
      <c r="P34" s="332"/>
      <c r="Q34" s="332"/>
      <c r="R34" s="332"/>
      <c r="S34" s="332"/>
      <c r="T34" s="332"/>
    </row>
    <row r="35" spans="1:20" ht="18.600000000000001" customHeight="1" x14ac:dyDescent="0.5">
      <c r="A35" s="380" t="s">
        <v>335</v>
      </c>
      <c r="B35" s="1000" t="s">
        <v>484</v>
      </c>
      <c r="C35" s="387"/>
      <c r="D35" s="388"/>
      <c r="E35" s="384"/>
      <c r="F35" s="47" t="s">
        <v>19</v>
      </c>
      <c r="G35" s="396"/>
      <c r="H35" s="396">
        <f t="shared" si="2"/>
        <v>0</v>
      </c>
      <c r="I35" s="389"/>
      <c r="J35" s="389">
        <f t="shared" si="3"/>
        <v>0</v>
      </c>
      <c r="K35" s="389">
        <f t="shared" si="4"/>
        <v>0</v>
      </c>
      <c r="L35" s="353"/>
    </row>
    <row r="36" spans="1:20" ht="18.600000000000001" customHeight="1" x14ac:dyDescent="0.5">
      <c r="A36" s="380" t="s">
        <v>336</v>
      </c>
      <c r="B36" s="1007" t="s">
        <v>500</v>
      </c>
      <c r="C36" s="387"/>
      <c r="D36" s="388"/>
      <c r="E36" s="384"/>
      <c r="F36" s="47" t="s">
        <v>19</v>
      </c>
      <c r="G36" s="396"/>
      <c r="H36" s="495">
        <f t="shared" si="2"/>
        <v>0</v>
      </c>
      <c r="I36" s="389"/>
      <c r="J36" s="496">
        <f t="shared" si="3"/>
        <v>0</v>
      </c>
      <c r="K36" s="496">
        <f t="shared" si="4"/>
        <v>0</v>
      </c>
      <c r="L36" s="353"/>
    </row>
    <row r="37" spans="1:20" ht="18.600000000000001" customHeight="1" x14ac:dyDescent="0.5">
      <c r="A37" s="411"/>
      <c r="B37" s="412"/>
      <c r="C37" s="413"/>
      <c r="D37" s="414"/>
      <c r="E37" s="415"/>
      <c r="F37" s="416"/>
      <c r="G37" s="417"/>
      <c r="H37" s="418"/>
      <c r="I37" s="419"/>
      <c r="J37" s="420"/>
      <c r="K37" s="420"/>
      <c r="L37" s="421"/>
    </row>
    <row r="38" spans="1:20" ht="18.600000000000001" customHeight="1" x14ac:dyDescent="0.5">
      <c r="A38" s="422"/>
      <c r="B38" s="1198" t="s">
        <v>55</v>
      </c>
      <c r="C38" s="1199"/>
      <c r="D38" s="1200"/>
      <c r="E38" s="423"/>
      <c r="F38" s="424"/>
      <c r="G38" s="423"/>
      <c r="H38" s="373">
        <f>SUM(H34:H35)</f>
        <v>0</v>
      </c>
      <c r="I38" s="425"/>
      <c r="J38" s="373">
        <f>SUM(J34:J35)</f>
        <v>0</v>
      </c>
      <c r="K38" s="373">
        <f>SUM(K34:K35)</f>
        <v>0</v>
      </c>
      <c r="L38" s="374"/>
    </row>
    <row r="39" spans="1:20" ht="18.600000000000001" customHeight="1" x14ac:dyDescent="0.5">
      <c r="A39" s="505" t="s">
        <v>515</v>
      </c>
      <c r="B39" s="517" t="s">
        <v>264</v>
      </c>
      <c r="C39" s="506"/>
      <c r="D39" s="507"/>
      <c r="E39" s="508"/>
      <c r="F39" s="509"/>
      <c r="G39" s="508"/>
      <c r="H39" s="851"/>
      <c r="I39" s="510"/>
      <c r="J39" s="851"/>
      <c r="K39" s="851"/>
      <c r="L39" s="511"/>
    </row>
    <row r="40" spans="1:20" ht="18.600000000000001" customHeight="1" x14ac:dyDescent="0.5">
      <c r="A40" s="512" t="s">
        <v>516</v>
      </c>
      <c r="B40" s="539" t="s">
        <v>505</v>
      </c>
      <c r="C40" s="518"/>
      <c r="D40" s="519"/>
      <c r="E40" s="513"/>
      <c r="F40" s="514" t="s">
        <v>19</v>
      </c>
      <c r="G40" s="513"/>
      <c r="H40" s="520">
        <f t="shared" ref="H40" si="5">+G40*E40</f>
        <v>0</v>
      </c>
      <c r="I40" s="515"/>
      <c r="J40" s="520">
        <f t="shared" ref="J40" si="6">+I40*E40</f>
        <v>0</v>
      </c>
      <c r="K40" s="520">
        <f t="shared" ref="K40" si="7">+H40+J40</f>
        <v>0</v>
      </c>
      <c r="L40" s="516"/>
    </row>
    <row r="41" spans="1:20" ht="18.600000000000001" customHeight="1" x14ac:dyDescent="0.5">
      <c r="A41" s="497"/>
      <c r="B41" s="498"/>
      <c r="C41" s="499"/>
      <c r="D41" s="500"/>
      <c r="E41" s="501"/>
      <c r="F41" s="502"/>
      <c r="G41" s="501"/>
      <c r="H41" s="852"/>
      <c r="I41" s="503"/>
      <c r="J41" s="852"/>
      <c r="K41" s="852"/>
      <c r="L41" s="504"/>
    </row>
    <row r="42" spans="1:20" ht="18.600000000000001" customHeight="1" x14ac:dyDescent="0.5">
      <c r="A42" s="422"/>
      <c r="B42" s="1211" t="s">
        <v>529</v>
      </c>
      <c r="C42" s="1212"/>
      <c r="D42" s="1213"/>
      <c r="E42" s="423"/>
      <c r="F42" s="424"/>
      <c r="G42" s="423"/>
      <c r="H42" s="373">
        <f>SUM(H40:H41)</f>
        <v>0</v>
      </c>
      <c r="I42" s="425"/>
      <c r="J42" s="373">
        <f>SUM(J40:J41)</f>
        <v>0</v>
      </c>
      <c r="K42" s="373">
        <f>SUM(K40:K41)</f>
        <v>0</v>
      </c>
      <c r="L42" s="374"/>
    </row>
    <row r="43" spans="1:20" ht="18.600000000000001" customHeight="1" x14ac:dyDescent="0.45">
      <c r="A43" s="426" t="s">
        <v>526</v>
      </c>
      <c r="B43" s="427" t="s">
        <v>266</v>
      </c>
      <c r="C43" s="428"/>
      <c r="D43" s="450"/>
      <c r="E43" s="451"/>
      <c r="F43" s="452"/>
      <c r="G43" s="451"/>
      <c r="H43" s="451"/>
      <c r="I43" s="452"/>
      <c r="J43" s="452"/>
      <c r="K43" s="451"/>
      <c r="L43" s="433"/>
    </row>
    <row r="44" spans="1:20" ht="18.600000000000001" customHeight="1" x14ac:dyDescent="0.5">
      <c r="A44" s="380" t="s">
        <v>527</v>
      </c>
      <c r="B44" s="465" t="s">
        <v>517</v>
      </c>
      <c r="C44" s="387"/>
      <c r="D44" s="393"/>
      <c r="E44" s="384"/>
      <c r="F44" s="460" t="s">
        <v>19</v>
      </c>
      <c r="G44" s="389"/>
      <c r="H44" s="389">
        <f>+G44*E44</f>
        <v>0</v>
      </c>
      <c r="I44" s="389"/>
      <c r="J44" s="389">
        <f>+I44*E44</f>
        <v>0</v>
      </c>
      <c r="K44" s="389">
        <f>+H44+J44</f>
        <v>0</v>
      </c>
      <c r="L44" s="353"/>
    </row>
    <row r="45" spans="1:20" ht="18.600000000000001" customHeight="1" x14ac:dyDescent="0.5">
      <c r="A45" s="380" t="s">
        <v>528</v>
      </c>
      <c r="B45" s="461" t="s">
        <v>514</v>
      </c>
      <c r="C45" s="394"/>
      <c r="D45" s="443"/>
      <c r="E45" s="384"/>
      <c r="F45" s="460" t="s">
        <v>19</v>
      </c>
      <c r="G45" s="389"/>
      <c r="H45" s="389">
        <f>+G45*E45</f>
        <v>0</v>
      </c>
      <c r="I45" s="389"/>
      <c r="J45" s="389">
        <f>+I45*E45</f>
        <v>0</v>
      </c>
      <c r="K45" s="389">
        <f>+H45+J45</f>
        <v>0</v>
      </c>
      <c r="L45" s="369"/>
    </row>
    <row r="46" spans="1:20" ht="18.600000000000001" customHeight="1" x14ac:dyDescent="0.5">
      <c r="A46" s="466"/>
      <c r="B46" s="467"/>
      <c r="C46" s="468"/>
      <c r="D46" s="443"/>
      <c r="E46" s="444"/>
      <c r="F46" s="469"/>
      <c r="G46" s="447"/>
      <c r="H46" s="447"/>
      <c r="I46" s="447"/>
      <c r="J46" s="447"/>
      <c r="K46" s="447"/>
      <c r="L46" s="369"/>
    </row>
    <row r="47" spans="1:20" ht="18.600000000000001" customHeight="1" x14ac:dyDescent="0.5">
      <c r="A47" s="422"/>
      <c r="B47" s="1198" t="s">
        <v>310</v>
      </c>
      <c r="C47" s="1199"/>
      <c r="D47" s="1200"/>
      <c r="E47" s="425"/>
      <c r="F47" s="439"/>
      <c r="G47" s="470"/>
      <c r="H47" s="425">
        <f>SUM(H44:H45)</f>
        <v>0</v>
      </c>
      <c r="I47" s="425"/>
      <c r="J47" s="373">
        <f>SUM(J44:J45)</f>
        <v>0</v>
      </c>
      <c r="K47" s="373">
        <f>SUM(K44:K45)</f>
        <v>0</v>
      </c>
      <c r="L47" s="374"/>
    </row>
  </sheetData>
  <mergeCells count="18">
    <mergeCell ref="I5:J5"/>
    <mergeCell ref="L5:L6"/>
    <mergeCell ref="B32:D32"/>
    <mergeCell ref="B38:D38"/>
    <mergeCell ref="B42:D42"/>
    <mergeCell ref="F5:F6"/>
    <mergeCell ref="G5:H5"/>
    <mergeCell ref="B47:D47"/>
    <mergeCell ref="A3:C3"/>
    <mergeCell ref="A5:A6"/>
    <mergeCell ref="B5:D6"/>
    <mergeCell ref="E5:E6"/>
    <mergeCell ref="A1:C1"/>
    <mergeCell ref="D1:G1"/>
    <mergeCell ref="J1:L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88" firstPageNumber="38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227"/>
  <sheetViews>
    <sheetView view="pageBreakPreview" topLeftCell="A205" zoomScaleNormal="100" zoomScaleSheetLayoutView="100" workbookViewId="0">
      <selection activeCell="H214" sqref="H214:L215"/>
    </sheetView>
  </sheetViews>
  <sheetFormatPr defaultColWidth="10.42578125" defaultRowHeight="18.600000000000001" customHeight="1" x14ac:dyDescent="0.5"/>
  <cols>
    <col min="1" max="1" width="6.7109375" style="192" customWidth="1"/>
    <col min="2" max="2" width="5.42578125" style="229" customWidth="1"/>
    <col min="3" max="3" width="17.28515625" style="229" customWidth="1"/>
    <col min="4" max="4" width="43.42578125" style="192" customWidth="1"/>
    <col min="5" max="5" width="11.140625" style="230" customWidth="1"/>
    <col min="6" max="6" width="9.5703125" style="192" customWidth="1"/>
    <col min="7" max="7" width="13.7109375" style="230" customWidth="1"/>
    <col min="8" max="8" width="14.140625" style="230" customWidth="1"/>
    <col min="9" max="10" width="13.7109375" style="192" customWidth="1"/>
    <col min="11" max="11" width="14.140625" style="192" customWidth="1"/>
    <col min="12" max="12" width="10.42578125" style="192" customWidth="1"/>
    <col min="13" max="13" width="11.140625" style="192" bestFit="1" customWidth="1"/>
    <col min="14" max="15" width="12.5703125" style="192" bestFit="1" customWidth="1"/>
    <col min="16" max="16" width="10.5703125" style="192" bestFit="1" customWidth="1"/>
    <col min="17" max="16384" width="10.42578125" style="192"/>
  </cols>
  <sheetData>
    <row r="1" spans="1:12" s="190" customFormat="1" ht="18.600000000000001" customHeight="1" x14ac:dyDescent="0.45">
      <c r="A1" s="1214" t="s">
        <v>5</v>
      </c>
      <c r="B1" s="1214"/>
      <c r="C1" s="1214"/>
      <c r="D1" s="1102" t="s">
        <v>89</v>
      </c>
      <c r="E1" s="1102"/>
      <c r="F1" s="1102"/>
      <c r="G1" s="1102"/>
      <c r="H1" s="187"/>
      <c r="I1" s="188" t="s">
        <v>0</v>
      </c>
      <c r="J1" s="1215" t="s">
        <v>24</v>
      </c>
      <c r="K1" s="1215"/>
      <c r="L1" s="1215"/>
    </row>
    <row r="2" spans="1:12" s="190" customFormat="1" ht="18.600000000000001" customHeight="1" x14ac:dyDescent="0.45">
      <c r="A2" s="1214" t="s">
        <v>6</v>
      </c>
      <c r="B2" s="1214"/>
      <c r="C2" s="1214"/>
      <c r="D2" s="1102" t="s">
        <v>88</v>
      </c>
      <c r="E2" s="1102"/>
      <c r="F2" s="1102"/>
      <c r="G2" s="1102"/>
      <c r="H2" s="191"/>
      <c r="I2" s="188" t="s">
        <v>1</v>
      </c>
      <c r="J2" s="1078">
        <v>44285</v>
      </c>
      <c r="K2" s="1078"/>
    </row>
    <row r="3" spans="1:12" s="190" customFormat="1" ht="18.600000000000001" customHeight="1" x14ac:dyDescent="0.5">
      <c r="A3" s="1214" t="s">
        <v>7</v>
      </c>
      <c r="B3" s="1214"/>
      <c r="C3" s="1214"/>
      <c r="D3" s="83"/>
      <c r="E3" s="193"/>
      <c r="G3" s="191"/>
      <c r="H3" s="187"/>
      <c r="I3" s="187"/>
      <c r="J3" s="967"/>
      <c r="K3" s="189"/>
    </row>
    <row r="4" spans="1:12" s="190" customFormat="1" ht="18.600000000000001" customHeight="1" x14ac:dyDescent="0.5">
      <c r="B4" s="194"/>
      <c r="C4" s="194"/>
      <c r="E4" s="193"/>
      <c r="G4" s="193"/>
      <c r="H4" s="193"/>
    </row>
    <row r="5" spans="1:12" ht="18.600000000000001" customHeight="1" x14ac:dyDescent="0.5">
      <c r="A5" s="1218" t="s">
        <v>8</v>
      </c>
      <c r="B5" s="1220" t="s">
        <v>9</v>
      </c>
      <c r="C5" s="1221"/>
      <c r="D5" s="1222"/>
      <c r="E5" s="1226" t="s">
        <v>10</v>
      </c>
      <c r="F5" s="1218" t="s">
        <v>11</v>
      </c>
      <c r="G5" s="1239" t="s">
        <v>12</v>
      </c>
      <c r="H5" s="1240"/>
      <c r="I5" s="1228" t="s">
        <v>13</v>
      </c>
      <c r="J5" s="1229"/>
      <c r="K5" s="968" t="s">
        <v>14</v>
      </c>
      <c r="L5" s="1218" t="s">
        <v>15</v>
      </c>
    </row>
    <row r="6" spans="1:12" ht="18.600000000000001" customHeight="1" x14ac:dyDescent="0.5">
      <c r="A6" s="1219"/>
      <c r="B6" s="1223"/>
      <c r="C6" s="1224"/>
      <c r="D6" s="1225"/>
      <c r="E6" s="1227"/>
      <c r="F6" s="1219"/>
      <c r="G6" s="195" t="s">
        <v>16</v>
      </c>
      <c r="H6" s="970" t="s">
        <v>17</v>
      </c>
      <c r="I6" s="195" t="s">
        <v>16</v>
      </c>
      <c r="J6" s="969" t="s">
        <v>17</v>
      </c>
      <c r="K6" s="969" t="s">
        <v>18</v>
      </c>
      <c r="L6" s="1219"/>
    </row>
    <row r="7" spans="1:12" ht="18.600000000000001" customHeight="1" x14ac:dyDescent="0.5">
      <c r="A7" s="196"/>
      <c r="B7" s="197" t="s">
        <v>25</v>
      </c>
      <c r="C7" s="241"/>
      <c r="D7" s="198"/>
      <c r="E7" s="242"/>
      <c r="F7" s="196"/>
      <c r="G7" s="199"/>
      <c r="H7" s="199"/>
      <c r="I7" s="200"/>
      <c r="J7" s="200"/>
      <c r="K7" s="200"/>
      <c r="L7" s="196"/>
    </row>
    <row r="8" spans="1:12" ht="18.600000000000001" customHeight="1" x14ac:dyDescent="0.5">
      <c r="A8" s="201"/>
      <c r="B8" s="202"/>
      <c r="C8" s="202"/>
      <c r="D8" s="203"/>
      <c r="E8" s="243"/>
      <c r="F8" s="201"/>
      <c r="G8" s="204"/>
      <c r="H8" s="204"/>
      <c r="I8" s="205"/>
      <c r="J8" s="205"/>
      <c r="K8" s="205"/>
      <c r="L8" s="201"/>
    </row>
    <row r="9" spans="1:12" ht="18.600000000000001" customHeight="1" x14ac:dyDescent="0.45">
      <c r="A9" s="244">
        <v>1</v>
      </c>
      <c r="B9" s="207" t="s">
        <v>165</v>
      </c>
      <c r="C9" s="209"/>
      <c r="D9" s="203"/>
      <c r="E9" s="237"/>
      <c r="F9" s="184" t="s">
        <v>9</v>
      </c>
      <c r="G9" s="184"/>
      <c r="H9" s="185">
        <f>H58</f>
        <v>0</v>
      </c>
      <c r="I9" s="185"/>
      <c r="J9" s="185">
        <f t="shared" ref="J9:K9" si="0">J58</f>
        <v>0</v>
      </c>
      <c r="K9" s="185">
        <f t="shared" si="0"/>
        <v>0</v>
      </c>
      <c r="L9" s="184"/>
    </row>
    <row r="10" spans="1:12" ht="18.600000000000001" customHeight="1" x14ac:dyDescent="0.45">
      <c r="A10" s="244">
        <v>2</v>
      </c>
      <c r="B10" s="1008" t="s">
        <v>389</v>
      </c>
      <c r="C10" s="235"/>
      <c r="D10" s="213"/>
      <c r="E10" s="237"/>
      <c r="F10" s="184" t="s">
        <v>9</v>
      </c>
      <c r="G10" s="185"/>
      <c r="H10" s="185">
        <f>H118</f>
        <v>0</v>
      </c>
      <c r="I10" s="185"/>
      <c r="J10" s="185">
        <f t="shared" ref="J10:K10" si="1">J118</f>
        <v>0</v>
      </c>
      <c r="K10" s="185">
        <f t="shared" si="1"/>
        <v>0</v>
      </c>
      <c r="L10" s="184"/>
    </row>
    <row r="11" spans="1:12" ht="18.600000000000001" customHeight="1" x14ac:dyDescent="0.5">
      <c r="A11" s="245">
        <v>3</v>
      </c>
      <c r="B11" s="1230" t="s">
        <v>170</v>
      </c>
      <c r="C11" s="1231"/>
      <c r="D11" s="1232"/>
      <c r="E11" s="237"/>
      <c r="F11" s="184" t="s">
        <v>9</v>
      </c>
      <c r="G11" s="185"/>
      <c r="H11" s="185">
        <f>H129</f>
        <v>0</v>
      </c>
      <c r="I11" s="185"/>
      <c r="J11" s="185">
        <f t="shared" ref="J11:K11" si="2">J129</f>
        <v>0</v>
      </c>
      <c r="K11" s="185">
        <f t="shared" si="2"/>
        <v>0</v>
      </c>
      <c r="L11" s="184"/>
    </row>
    <row r="12" spans="1:12" ht="18.600000000000001" customHeight="1" x14ac:dyDescent="0.45">
      <c r="A12" s="244">
        <v>4</v>
      </c>
      <c r="B12" s="1233" t="s">
        <v>180</v>
      </c>
      <c r="C12" s="1234"/>
      <c r="D12" s="1235"/>
      <c r="E12" s="237"/>
      <c r="F12" s="184" t="s">
        <v>9</v>
      </c>
      <c r="G12" s="185"/>
      <c r="H12" s="185">
        <f>H175</f>
        <v>0</v>
      </c>
      <c r="I12" s="185"/>
      <c r="J12" s="185">
        <f t="shared" ref="J12:K12" si="3">J175</f>
        <v>0</v>
      </c>
      <c r="K12" s="185">
        <f t="shared" si="3"/>
        <v>0</v>
      </c>
      <c r="L12" s="184"/>
    </row>
    <row r="13" spans="1:12" ht="18.600000000000001" customHeight="1" x14ac:dyDescent="0.5">
      <c r="A13" s="245">
        <v>5</v>
      </c>
      <c r="B13" s="1236" t="s">
        <v>189</v>
      </c>
      <c r="C13" s="1237"/>
      <c r="D13" s="1238"/>
      <c r="E13" s="237"/>
      <c r="F13" s="184" t="s">
        <v>9</v>
      </c>
      <c r="G13" s="185"/>
      <c r="H13" s="185">
        <f>H210</f>
        <v>0</v>
      </c>
      <c r="I13" s="185"/>
      <c r="J13" s="185">
        <f t="shared" ref="J13:K13" si="4">J210</f>
        <v>0</v>
      </c>
      <c r="K13" s="185">
        <f t="shared" si="4"/>
        <v>0</v>
      </c>
      <c r="L13" s="184"/>
    </row>
    <row r="14" spans="1:12" ht="18.600000000000001" customHeight="1" x14ac:dyDescent="0.45">
      <c r="A14" s="244">
        <v>6</v>
      </c>
      <c r="B14" s="1216" t="s">
        <v>211</v>
      </c>
      <c r="C14" s="1216"/>
      <c r="D14" s="1217"/>
      <c r="E14" s="237"/>
      <c r="F14" s="184" t="s">
        <v>9</v>
      </c>
      <c r="G14" s="185"/>
      <c r="H14" s="185">
        <f>H223</f>
        <v>0</v>
      </c>
      <c r="I14" s="185"/>
      <c r="J14" s="185">
        <f t="shared" ref="J14:K14" si="5">J223</f>
        <v>0</v>
      </c>
      <c r="K14" s="185">
        <f t="shared" si="5"/>
        <v>0</v>
      </c>
      <c r="L14" s="184"/>
    </row>
    <row r="15" spans="1:12" ht="18.600000000000001" customHeight="1" x14ac:dyDescent="0.45">
      <c r="A15" s="1009">
        <v>7</v>
      </c>
      <c r="B15" s="811" t="str">
        <f>+B224</f>
        <v>งานติดตั้งระบบป้องกันไฟและไฟลาม</v>
      </c>
      <c r="C15" s="209"/>
      <c r="D15" s="203"/>
      <c r="E15" s="237"/>
      <c r="F15" s="184" t="s">
        <v>9</v>
      </c>
      <c r="G15" s="185"/>
      <c r="H15" s="185">
        <f>+H227</f>
        <v>0</v>
      </c>
      <c r="I15" s="184"/>
      <c r="J15" s="185">
        <f>+J227</f>
        <v>0</v>
      </c>
      <c r="K15" s="185">
        <f>+K227</f>
        <v>0</v>
      </c>
      <c r="L15" s="184"/>
    </row>
    <row r="16" spans="1:12" ht="18.600000000000001" customHeight="1" x14ac:dyDescent="0.4">
      <c r="A16" s="1010"/>
      <c r="B16" s="246"/>
      <c r="C16" s="209"/>
      <c r="D16" s="203"/>
      <c r="E16" s="237"/>
      <c r="F16" s="184"/>
      <c r="G16" s="185"/>
      <c r="H16" s="185"/>
      <c r="I16" s="184"/>
      <c r="J16" s="185"/>
      <c r="K16" s="185"/>
      <c r="L16" s="184"/>
    </row>
    <row r="17" spans="1:12" ht="18.600000000000001" customHeight="1" x14ac:dyDescent="0.4">
      <c r="A17" s="1010"/>
      <c r="B17" s="246"/>
      <c r="C17" s="209"/>
      <c r="D17" s="203"/>
      <c r="E17" s="237"/>
      <c r="F17" s="184"/>
      <c r="G17" s="185"/>
      <c r="H17" s="185"/>
      <c r="I17" s="184"/>
      <c r="J17" s="185"/>
      <c r="K17" s="185"/>
      <c r="L17" s="184"/>
    </row>
    <row r="18" spans="1:12" ht="18.600000000000001" customHeight="1" x14ac:dyDescent="0.4">
      <c r="A18" s="1010"/>
      <c r="B18" s="246"/>
      <c r="C18" s="209"/>
      <c r="D18" s="203"/>
      <c r="E18" s="237"/>
      <c r="F18" s="184"/>
      <c r="G18" s="185"/>
      <c r="H18" s="185"/>
      <c r="I18" s="184"/>
      <c r="J18" s="185"/>
      <c r="K18" s="185"/>
      <c r="L18" s="184"/>
    </row>
    <row r="19" spans="1:12" ht="18.600000000000001" customHeight="1" x14ac:dyDescent="0.4">
      <c r="A19" s="1010"/>
      <c r="B19" s="246"/>
      <c r="C19" s="209"/>
      <c r="D19" s="203"/>
      <c r="E19" s="237"/>
      <c r="F19" s="184"/>
      <c r="G19" s="185"/>
      <c r="H19" s="185"/>
      <c r="I19" s="184"/>
      <c r="J19" s="185"/>
      <c r="K19" s="185"/>
      <c r="L19" s="184"/>
    </row>
    <row r="20" spans="1:12" ht="18.600000000000001" customHeight="1" x14ac:dyDescent="0.4">
      <c r="A20" s="1010"/>
      <c r="B20" s="246"/>
      <c r="C20" s="209"/>
      <c r="D20" s="203"/>
      <c r="E20" s="237"/>
      <c r="F20" s="184"/>
      <c r="G20" s="185"/>
      <c r="H20" s="185"/>
      <c r="I20" s="184"/>
      <c r="J20" s="185"/>
      <c r="K20" s="185"/>
      <c r="L20" s="184"/>
    </row>
    <row r="21" spans="1:12" ht="18.600000000000001" customHeight="1" x14ac:dyDescent="0.4">
      <c r="A21" s="1010"/>
      <c r="B21" s="246"/>
      <c r="C21" s="209"/>
      <c r="D21" s="203"/>
      <c r="E21" s="237"/>
      <c r="F21" s="184"/>
      <c r="G21" s="185"/>
      <c r="H21" s="185"/>
      <c r="I21" s="184"/>
      <c r="J21" s="185"/>
      <c r="K21" s="185"/>
      <c r="L21" s="184"/>
    </row>
    <row r="22" spans="1:12" ht="18.600000000000001" customHeight="1" x14ac:dyDescent="0.4">
      <c r="A22" s="1010"/>
      <c r="B22" s="246"/>
      <c r="C22" s="209"/>
      <c r="D22" s="203"/>
      <c r="E22" s="237"/>
      <c r="F22" s="184"/>
      <c r="G22" s="185"/>
      <c r="H22" s="185"/>
      <c r="I22" s="184"/>
      <c r="J22" s="185"/>
      <c r="K22" s="185"/>
      <c r="L22" s="184"/>
    </row>
    <row r="23" spans="1:12" ht="18.600000000000001" customHeight="1" x14ac:dyDescent="0.4">
      <c r="A23" s="1010"/>
      <c r="B23" s="246"/>
      <c r="C23" s="209"/>
      <c r="D23" s="203"/>
      <c r="E23" s="237"/>
      <c r="F23" s="184"/>
      <c r="G23" s="185"/>
      <c r="H23" s="185"/>
      <c r="I23" s="184"/>
      <c r="J23" s="185"/>
      <c r="K23" s="185"/>
      <c r="L23" s="184"/>
    </row>
    <row r="24" spans="1:12" ht="18.600000000000001" customHeight="1" x14ac:dyDescent="0.4">
      <c r="A24" s="1010"/>
      <c r="B24" s="246"/>
      <c r="C24" s="209"/>
      <c r="D24" s="203"/>
      <c r="E24" s="237"/>
      <c r="F24" s="184"/>
      <c r="G24" s="185"/>
      <c r="H24" s="185"/>
      <c r="I24" s="184"/>
      <c r="J24" s="185"/>
      <c r="K24" s="185"/>
      <c r="L24" s="184"/>
    </row>
    <row r="25" spans="1:12" ht="18.600000000000001" customHeight="1" x14ac:dyDescent="0.4">
      <c r="A25" s="1010"/>
      <c r="B25" s="246"/>
      <c r="C25" s="209"/>
      <c r="D25" s="203"/>
      <c r="E25" s="237"/>
      <c r="F25" s="184"/>
      <c r="G25" s="185"/>
      <c r="H25" s="185"/>
      <c r="I25" s="184"/>
      <c r="J25" s="185"/>
      <c r="K25" s="185"/>
      <c r="L25" s="184"/>
    </row>
    <row r="26" spans="1:12" ht="18.600000000000001" customHeight="1" x14ac:dyDescent="0.4">
      <c r="A26" s="1010"/>
      <c r="B26" s="246"/>
      <c r="C26" s="209"/>
      <c r="D26" s="203"/>
      <c r="E26" s="237"/>
      <c r="F26" s="184"/>
      <c r="G26" s="185"/>
      <c r="H26" s="185"/>
      <c r="I26" s="184"/>
      <c r="J26" s="185"/>
      <c r="K26" s="185"/>
      <c r="L26" s="184"/>
    </row>
    <row r="27" spans="1:12" ht="18.600000000000001" customHeight="1" x14ac:dyDescent="0.4">
      <c r="A27" s="1010"/>
      <c r="B27" s="246"/>
      <c r="C27" s="209"/>
      <c r="D27" s="203"/>
      <c r="E27" s="237"/>
      <c r="F27" s="184"/>
      <c r="G27" s="185"/>
      <c r="H27" s="185"/>
      <c r="I27" s="184"/>
      <c r="J27" s="185"/>
      <c r="K27" s="185"/>
      <c r="L27" s="184"/>
    </row>
    <row r="28" spans="1:12" ht="18.600000000000001" customHeight="1" x14ac:dyDescent="0.4">
      <c r="A28" s="1010"/>
      <c r="B28" s="246"/>
      <c r="C28" s="209"/>
      <c r="D28" s="203"/>
      <c r="E28" s="237"/>
      <c r="F28" s="184"/>
      <c r="G28" s="185"/>
      <c r="H28" s="185"/>
      <c r="I28" s="184"/>
      <c r="J28" s="185"/>
      <c r="K28" s="185"/>
      <c r="L28" s="184"/>
    </row>
    <row r="29" spans="1:12" ht="18.600000000000001" customHeight="1" x14ac:dyDescent="0.4">
      <c r="A29" s="1010"/>
      <c r="B29" s="246"/>
      <c r="C29" s="209"/>
      <c r="D29" s="203"/>
      <c r="E29" s="237"/>
      <c r="F29" s="184"/>
      <c r="G29" s="185"/>
      <c r="H29" s="185"/>
      <c r="I29" s="184"/>
      <c r="J29" s="185"/>
      <c r="K29" s="185"/>
      <c r="L29" s="184"/>
    </row>
    <row r="30" spans="1:12" ht="18.600000000000001" customHeight="1" x14ac:dyDescent="0.4">
      <c r="A30" s="1010"/>
      <c r="B30" s="246"/>
      <c r="C30" s="209"/>
      <c r="D30" s="203"/>
      <c r="E30" s="237"/>
      <c r="F30" s="184"/>
      <c r="G30" s="185"/>
      <c r="H30" s="185"/>
      <c r="I30" s="184"/>
      <c r="J30" s="185"/>
      <c r="K30" s="185"/>
      <c r="L30" s="184"/>
    </row>
    <row r="31" spans="1:12" ht="18.600000000000001" customHeight="1" x14ac:dyDescent="0.4">
      <c r="A31" s="1011"/>
      <c r="B31" s="247"/>
      <c r="C31" s="235"/>
      <c r="D31" s="213"/>
      <c r="E31" s="248"/>
      <c r="F31" s="215"/>
      <c r="G31" s="214"/>
      <c r="H31" s="214"/>
      <c r="I31" s="215"/>
      <c r="J31" s="214"/>
      <c r="K31" s="214"/>
      <c r="L31" s="215"/>
    </row>
    <row r="32" spans="1:12" ht="18.600000000000001" customHeight="1" x14ac:dyDescent="0.5">
      <c r="A32" s="525"/>
      <c r="B32" s="1241" t="s">
        <v>26</v>
      </c>
      <c r="C32" s="1242"/>
      <c r="D32" s="1243"/>
      <c r="E32" s="526"/>
      <c r="F32" s="527"/>
      <c r="G32" s="528"/>
      <c r="H32" s="528">
        <f>SUM(H9:H15)</f>
        <v>0</v>
      </c>
      <c r="I32" s="527"/>
      <c r="J32" s="528">
        <f>SUM(J9:J15)</f>
        <v>0</v>
      </c>
      <c r="K32" s="528">
        <f>SUM(K9:K15)</f>
        <v>0</v>
      </c>
      <c r="L32" s="527"/>
    </row>
    <row r="33" spans="1:12" ht="18.600000000000001" customHeight="1" x14ac:dyDescent="0.4">
      <c r="A33" s="550">
        <v>1</v>
      </c>
      <c r="B33" s="551" t="s">
        <v>165</v>
      </c>
      <c r="C33" s="1012"/>
      <c r="D33" s="552"/>
      <c r="E33" s="553"/>
      <c r="F33" s="554"/>
      <c r="G33" s="555"/>
      <c r="H33" s="555"/>
      <c r="I33" s="554"/>
      <c r="J33" s="554"/>
      <c r="K33" s="555"/>
      <c r="L33" s="554"/>
    </row>
    <row r="34" spans="1:12" ht="18.600000000000001" customHeight="1" x14ac:dyDescent="0.45">
      <c r="A34" s="250">
        <v>1.1000000000000001</v>
      </c>
      <c r="B34" s="220" t="s">
        <v>166</v>
      </c>
      <c r="C34" s="251"/>
      <c r="D34" s="219"/>
      <c r="E34" s="234"/>
      <c r="F34" s="184"/>
      <c r="G34" s="184"/>
      <c r="H34" s="210"/>
      <c r="I34" s="185"/>
      <c r="J34" s="210"/>
      <c r="K34" s="252"/>
      <c r="L34" s="184"/>
    </row>
    <row r="35" spans="1:12" ht="18.600000000000001" customHeight="1" x14ac:dyDescent="0.45">
      <c r="A35" s="250"/>
      <c r="B35" s="253" t="s">
        <v>54</v>
      </c>
      <c r="C35" s="208" t="s">
        <v>93</v>
      </c>
      <c r="D35" s="208" t="s">
        <v>96</v>
      </c>
      <c r="E35" s="210"/>
      <c r="F35" s="184" t="s">
        <v>19</v>
      </c>
      <c r="G35" s="186"/>
      <c r="H35" s="186">
        <f>+G35*E35</f>
        <v>0</v>
      </c>
      <c r="I35" s="186"/>
      <c r="J35" s="186">
        <f>+I35*E35</f>
        <v>0</v>
      </c>
      <c r="K35" s="186">
        <f t="shared" ref="K35:K56" si="6">+H35+J35</f>
        <v>0</v>
      </c>
      <c r="L35" s="184"/>
    </row>
    <row r="36" spans="1:12" ht="18.600000000000001" customHeight="1" x14ac:dyDescent="0.45">
      <c r="A36" s="250"/>
      <c r="B36" s="253" t="s">
        <v>54</v>
      </c>
      <c r="C36" s="208" t="s">
        <v>221</v>
      </c>
      <c r="D36" s="208" t="s">
        <v>530</v>
      </c>
      <c r="E36" s="210"/>
      <c r="F36" s="184" t="s">
        <v>19</v>
      </c>
      <c r="G36" s="186"/>
      <c r="H36" s="186">
        <f t="shared" ref="H36:H55" si="7">+G36*E36</f>
        <v>0</v>
      </c>
      <c r="I36" s="186"/>
      <c r="J36" s="186">
        <f t="shared" ref="J36:J55" si="8">+I36*E36</f>
        <v>0</v>
      </c>
      <c r="K36" s="186">
        <f t="shared" si="6"/>
        <v>0</v>
      </c>
      <c r="L36" s="184" t="s">
        <v>2</v>
      </c>
    </row>
    <row r="37" spans="1:12" ht="18.600000000000001" customHeight="1" x14ac:dyDescent="0.45">
      <c r="A37" s="250"/>
      <c r="B37" s="253" t="s">
        <v>54</v>
      </c>
      <c r="C37" s="208" t="s">
        <v>94</v>
      </c>
      <c r="D37" s="208" t="s">
        <v>531</v>
      </c>
      <c r="E37" s="210"/>
      <c r="F37" s="184" t="s">
        <v>19</v>
      </c>
      <c r="G37" s="186"/>
      <c r="H37" s="186">
        <f t="shared" si="7"/>
        <v>0</v>
      </c>
      <c r="I37" s="186"/>
      <c r="J37" s="186">
        <f t="shared" si="8"/>
        <v>0</v>
      </c>
      <c r="K37" s="186">
        <f t="shared" si="6"/>
        <v>0</v>
      </c>
      <c r="L37" s="184" t="s">
        <v>2</v>
      </c>
    </row>
    <row r="38" spans="1:12" ht="18.600000000000001" customHeight="1" x14ac:dyDescent="0.45">
      <c r="A38" s="250"/>
      <c r="B38" s="253" t="s">
        <v>54</v>
      </c>
      <c r="C38" s="208" t="s">
        <v>532</v>
      </c>
      <c r="D38" s="208" t="s">
        <v>96</v>
      </c>
      <c r="E38" s="210"/>
      <c r="F38" s="184" t="s">
        <v>19</v>
      </c>
      <c r="G38" s="186"/>
      <c r="H38" s="186">
        <f t="shared" si="7"/>
        <v>0</v>
      </c>
      <c r="I38" s="186"/>
      <c r="J38" s="186">
        <f t="shared" si="8"/>
        <v>0</v>
      </c>
      <c r="K38" s="186">
        <f t="shared" si="6"/>
        <v>0</v>
      </c>
      <c r="L38" s="184" t="s">
        <v>2</v>
      </c>
    </row>
    <row r="39" spans="1:12" ht="18.600000000000001" customHeight="1" x14ac:dyDescent="0.45">
      <c r="A39" s="250"/>
      <c r="B39" s="253" t="s">
        <v>54</v>
      </c>
      <c r="C39" s="208" t="s">
        <v>97</v>
      </c>
      <c r="D39" s="208" t="s">
        <v>96</v>
      </c>
      <c r="E39" s="210"/>
      <c r="F39" s="184" t="s">
        <v>19</v>
      </c>
      <c r="G39" s="186"/>
      <c r="H39" s="186">
        <f t="shared" si="7"/>
        <v>0</v>
      </c>
      <c r="I39" s="186"/>
      <c r="J39" s="186">
        <f t="shared" si="8"/>
        <v>0</v>
      </c>
      <c r="K39" s="186">
        <f t="shared" si="6"/>
        <v>0</v>
      </c>
      <c r="L39" s="184" t="s">
        <v>2</v>
      </c>
    </row>
    <row r="40" spans="1:12" ht="18.600000000000001" customHeight="1" x14ac:dyDescent="0.45">
      <c r="A40" s="250"/>
      <c r="B40" s="253" t="s">
        <v>54</v>
      </c>
      <c r="C40" s="208" t="s">
        <v>98</v>
      </c>
      <c r="D40" s="208" t="s">
        <v>533</v>
      </c>
      <c r="E40" s="210"/>
      <c r="F40" s="184" t="s">
        <v>19</v>
      </c>
      <c r="G40" s="186"/>
      <c r="H40" s="186">
        <f t="shared" si="7"/>
        <v>0</v>
      </c>
      <c r="I40" s="186"/>
      <c r="J40" s="186">
        <f t="shared" si="8"/>
        <v>0</v>
      </c>
      <c r="K40" s="186">
        <f t="shared" si="6"/>
        <v>0</v>
      </c>
      <c r="L40" s="184" t="s">
        <v>2</v>
      </c>
    </row>
    <row r="41" spans="1:12" ht="18.600000000000001" customHeight="1" x14ac:dyDescent="0.45">
      <c r="A41" s="250"/>
      <c r="B41" s="253" t="s">
        <v>54</v>
      </c>
      <c r="C41" s="208" t="s">
        <v>99</v>
      </c>
      <c r="D41" s="208" t="s">
        <v>533</v>
      </c>
      <c r="E41" s="210"/>
      <c r="F41" s="184" t="s">
        <v>19</v>
      </c>
      <c r="G41" s="186"/>
      <c r="H41" s="186">
        <f t="shared" si="7"/>
        <v>0</v>
      </c>
      <c r="I41" s="186"/>
      <c r="J41" s="186">
        <f t="shared" si="8"/>
        <v>0</v>
      </c>
      <c r="K41" s="186">
        <f t="shared" si="6"/>
        <v>0</v>
      </c>
      <c r="L41" s="184" t="s">
        <v>2</v>
      </c>
    </row>
    <row r="42" spans="1:12" ht="18.600000000000001" customHeight="1" x14ac:dyDescent="0.45">
      <c r="A42" s="250"/>
      <c r="B42" s="253" t="s">
        <v>54</v>
      </c>
      <c r="C42" s="208" t="s">
        <v>100</v>
      </c>
      <c r="D42" s="208" t="s">
        <v>534</v>
      </c>
      <c r="E42" s="210"/>
      <c r="F42" s="184" t="s">
        <v>19</v>
      </c>
      <c r="G42" s="186"/>
      <c r="H42" s="186">
        <f t="shared" si="7"/>
        <v>0</v>
      </c>
      <c r="I42" s="186"/>
      <c r="J42" s="186">
        <f t="shared" si="8"/>
        <v>0</v>
      </c>
      <c r="K42" s="186">
        <f t="shared" si="6"/>
        <v>0</v>
      </c>
      <c r="L42" s="184" t="s">
        <v>2</v>
      </c>
    </row>
    <row r="43" spans="1:12" ht="18.600000000000001" customHeight="1" x14ac:dyDescent="0.45">
      <c r="A43" s="250"/>
      <c r="B43" s="253" t="s">
        <v>54</v>
      </c>
      <c r="C43" s="208" t="s">
        <v>101</v>
      </c>
      <c r="D43" s="208" t="s">
        <v>534</v>
      </c>
      <c r="E43" s="210"/>
      <c r="F43" s="184" t="s">
        <v>19</v>
      </c>
      <c r="G43" s="186"/>
      <c r="H43" s="186">
        <f t="shared" si="7"/>
        <v>0</v>
      </c>
      <c r="I43" s="186"/>
      <c r="J43" s="186">
        <f t="shared" si="8"/>
        <v>0</v>
      </c>
      <c r="K43" s="186">
        <f t="shared" si="6"/>
        <v>0</v>
      </c>
      <c r="L43" s="184" t="s">
        <v>2</v>
      </c>
    </row>
    <row r="44" spans="1:12" ht="18.600000000000001" customHeight="1" x14ac:dyDescent="0.45">
      <c r="A44" s="250"/>
      <c r="B44" s="253" t="s">
        <v>54</v>
      </c>
      <c r="C44" s="208" t="s">
        <v>102</v>
      </c>
      <c r="D44" s="208" t="s">
        <v>106</v>
      </c>
      <c r="E44" s="210"/>
      <c r="F44" s="184" t="s">
        <v>19</v>
      </c>
      <c r="G44" s="186"/>
      <c r="H44" s="186">
        <f t="shared" si="7"/>
        <v>0</v>
      </c>
      <c r="I44" s="186"/>
      <c r="J44" s="186">
        <f t="shared" si="8"/>
        <v>0</v>
      </c>
      <c r="K44" s="186">
        <f t="shared" si="6"/>
        <v>0</v>
      </c>
      <c r="L44" s="184" t="s">
        <v>2</v>
      </c>
    </row>
    <row r="45" spans="1:12" ht="18.600000000000001" customHeight="1" x14ac:dyDescent="0.45">
      <c r="A45" s="250"/>
      <c r="B45" s="253" t="s">
        <v>54</v>
      </c>
      <c r="C45" s="208" t="s">
        <v>103</v>
      </c>
      <c r="D45" s="208" t="s">
        <v>95</v>
      </c>
      <c r="E45" s="210"/>
      <c r="F45" s="184" t="s">
        <v>19</v>
      </c>
      <c r="G45" s="186"/>
      <c r="H45" s="186">
        <f t="shared" si="7"/>
        <v>0</v>
      </c>
      <c r="I45" s="186"/>
      <c r="J45" s="186">
        <f t="shared" si="8"/>
        <v>0</v>
      </c>
      <c r="K45" s="186">
        <f t="shared" si="6"/>
        <v>0</v>
      </c>
      <c r="L45" s="184" t="s">
        <v>2</v>
      </c>
    </row>
    <row r="46" spans="1:12" ht="18.600000000000001" customHeight="1" x14ac:dyDescent="0.45">
      <c r="A46" s="250"/>
      <c r="B46" s="253" t="s">
        <v>54</v>
      </c>
      <c r="C46" s="208" t="s">
        <v>104</v>
      </c>
      <c r="D46" s="208" t="s">
        <v>535</v>
      </c>
      <c r="E46" s="210"/>
      <c r="F46" s="184" t="s">
        <v>19</v>
      </c>
      <c r="G46" s="186"/>
      <c r="H46" s="186">
        <f t="shared" si="7"/>
        <v>0</v>
      </c>
      <c r="I46" s="186"/>
      <c r="J46" s="186">
        <f t="shared" si="8"/>
        <v>0</v>
      </c>
      <c r="K46" s="186">
        <f t="shared" si="6"/>
        <v>0</v>
      </c>
      <c r="L46" s="184" t="s">
        <v>2</v>
      </c>
    </row>
    <row r="47" spans="1:12" ht="18.600000000000001" customHeight="1" x14ac:dyDescent="0.45">
      <c r="A47" s="250"/>
      <c r="B47" s="253" t="s">
        <v>54</v>
      </c>
      <c r="C47" s="208" t="s">
        <v>536</v>
      </c>
      <c r="D47" s="208" t="s">
        <v>537</v>
      </c>
      <c r="E47" s="210"/>
      <c r="F47" s="184" t="s">
        <v>19</v>
      </c>
      <c r="G47" s="186"/>
      <c r="H47" s="186">
        <f t="shared" si="7"/>
        <v>0</v>
      </c>
      <c r="I47" s="186"/>
      <c r="J47" s="186">
        <f t="shared" si="8"/>
        <v>0</v>
      </c>
      <c r="K47" s="186">
        <f t="shared" si="6"/>
        <v>0</v>
      </c>
      <c r="L47" s="184" t="s">
        <v>2</v>
      </c>
    </row>
    <row r="48" spans="1:12" ht="18.600000000000001" customHeight="1" x14ac:dyDescent="0.45">
      <c r="A48" s="250"/>
      <c r="B48" s="253" t="s">
        <v>54</v>
      </c>
      <c r="C48" s="208" t="s">
        <v>538</v>
      </c>
      <c r="D48" s="208" t="s">
        <v>537</v>
      </c>
      <c r="E48" s="210"/>
      <c r="F48" s="184" t="s">
        <v>19</v>
      </c>
      <c r="G48" s="186"/>
      <c r="H48" s="186">
        <f t="shared" si="7"/>
        <v>0</v>
      </c>
      <c r="I48" s="186"/>
      <c r="J48" s="186">
        <f t="shared" si="8"/>
        <v>0</v>
      </c>
      <c r="K48" s="186">
        <f t="shared" si="6"/>
        <v>0</v>
      </c>
      <c r="L48" s="184" t="s">
        <v>2</v>
      </c>
    </row>
    <row r="49" spans="1:16" ht="18.600000000000001" customHeight="1" x14ac:dyDescent="0.45">
      <c r="A49" s="250"/>
      <c r="B49" s="253" t="s">
        <v>54</v>
      </c>
      <c r="C49" s="208" t="s">
        <v>539</v>
      </c>
      <c r="D49" s="208" t="s">
        <v>537</v>
      </c>
      <c r="E49" s="210"/>
      <c r="F49" s="184" t="s">
        <v>19</v>
      </c>
      <c r="G49" s="186"/>
      <c r="H49" s="186">
        <f t="shared" si="7"/>
        <v>0</v>
      </c>
      <c r="I49" s="186"/>
      <c r="J49" s="186">
        <f t="shared" si="8"/>
        <v>0</v>
      </c>
      <c r="K49" s="186">
        <f t="shared" si="6"/>
        <v>0</v>
      </c>
      <c r="L49" s="184" t="s">
        <v>2</v>
      </c>
    </row>
    <row r="50" spans="1:16" ht="18.600000000000001" customHeight="1" x14ac:dyDescent="0.45">
      <c r="A50" s="250"/>
      <c r="B50" s="253" t="s">
        <v>54</v>
      </c>
      <c r="C50" s="208" t="s">
        <v>105</v>
      </c>
      <c r="D50" s="208" t="s">
        <v>540</v>
      </c>
      <c r="E50" s="210"/>
      <c r="F50" s="184" t="s">
        <v>19</v>
      </c>
      <c r="G50" s="186"/>
      <c r="H50" s="186">
        <f t="shared" si="7"/>
        <v>0</v>
      </c>
      <c r="I50" s="186"/>
      <c r="J50" s="186">
        <f t="shared" si="8"/>
        <v>0</v>
      </c>
      <c r="K50" s="186">
        <f t="shared" si="6"/>
        <v>0</v>
      </c>
      <c r="L50" s="184" t="s">
        <v>2</v>
      </c>
    </row>
    <row r="51" spans="1:16" ht="18.600000000000001" customHeight="1" x14ac:dyDescent="0.45">
      <c r="A51" s="250"/>
      <c r="B51" s="253" t="s">
        <v>54</v>
      </c>
      <c r="C51" s="208" t="s">
        <v>541</v>
      </c>
      <c r="D51" s="208" t="s">
        <v>542</v>
      </c>
      <c r="E51" s="210"/>
      <c r="F51" s="184" t="s">
        <v>19</v>
      </c>
      <c r="G51" s="186"/>
      <c r="H51" s="186">
        <f t="shared" si="7"/>
        <v>0</v>
      </c>
      <c r="I51" s="186"/>
      <c r="J51" s="186">
        <f t="shared" si="8"/>
        <v>0</v>
      </c>
      <c r="K51" s="186">
        <f t="shared" si="6"/>
        <v>0</v>
      </c>
      <c r="L51" s="184" t="s">
        <v>2</v>
      </c>
    </row>
    <row r="52" spans="1:16" ht="18.600000000000001" customHeight="1" x14ac:dyDescent="0.45">
      <c r="A52" s="250"/>
      <c r="B52" s="253" t="s">
        <v>54</v>
      </c>
      <c r="C52" s="208" t="s">
        <v>108</v>
      </c>
      <c r="D52" s="208" t="s">
        <v>543</v>
      </c>
      <c r="E52" s="210"/>
      <c r="F52" s="184" t="s">
        <v>19</v>
      </c>
      <c r="G52" s="186"/>
      <c r="H52" s="186">
        <f t="shared" si="7"/>
        <v>0</v>
      </c>
      <c r="I52" s="186"/>
      <c r="J52" s="186">
        <f t="shared" si="8"/>
        <v>0</v>
      </c>
      <c r="K52" s="186">
        <f t="shared" si="6"/>
        <v>0</v>
      </c>
      <c r="L52" s="184" t="s">
        <v>2</v>
      </c>
    </row>
    <row r="53" spans="1:16" ht="18.600000000000001" customHeight="1" x14ac:dyDescent="0.45">
      <c r="A53" s="250"/>
      <c r="B53" s="253" t="s">
        <v>54</v>
      </c>
      <c r="C53" s="208" t="s">
        <v>107</v>
      </c>
      <c r="D53" s="208" t="s">
        <v>544</v>
      </c>
      <c r="E53" s="210"/>
      <c r="F53" s="184" t="s">
        <v>19</v>
      </c>
      <c r="G53" s="186"/>
      <c r="H53" s="186">
        <f t="shared" si="7"/>
        <v>0</v>
      </c>
      <c r="I53" s="186"/>
      <c r="J53" s="186">
        <f t="shared" si="8"/>
        <v>0</v>
      </c>
      <c r="K53" s="186">
        <f t="shared" si="6"/>
        <v>0</v>
      </c>
      <c r="L53" s="184" t="s">
        <v>2</v>
      </c>
    </row>
    <row r="54" spans="1:16" ht="18.600000000000001" customHeight="1" x14ac:dyDescent="0.45">
      <c r="A54" s="250"/>
      <c r="B54" s="253" t="s">
        <v>54</v>
      </c>
      <c r="C54" s="208" t="s">
        <v>545</v>
      </c>
      <c r="D54" s="208" t="s">
        <v>546</v>
      </c>
      <c r="E54" s="210"/>
      <c r="F54" s="184" t="s">
        <v>19</v>
      </c>
      <c r="G54" s="186"/>
      <c r="H54" s="186">
        <f t="shared" si="7"/>
        <v>0</v>
      </c>
      <c r="I54" s="186"/>
      <c r="J54" s="186">
        <f t="shared" si="8"/>
        <v>0</v>
      </c>
      <c r="K54" s="186">
        <f t="shared" si="6"/>
        <v>0</v>
      </c>
      <c r="L54" s="184" t="s">
        <v>2</v>
      </c>
    </row>
    <row r="55" spans="1:16" ht="18.600000000000001" customHeight="1" x14ac:dyDescent="0.45">
      <c r="A55" s="250"/>
      <c r="B55" s="253" t="s">
        <v>54</v>
      </c>
      <c r="C55" s="208" t="s">
        <v>547</v>
      </c>
      <c r="D55" s="208" t="s">
        <v>548</v>
      </c>
      <c r="E55" s="210"/>
      <c r="F55" s="184" t="s">
        <v>19</v>
      </c>
      <c r="G55" s="186"/>
      <c r="H55" s="186">
        <f t="shared" si="7"/>
        <v>0</v>
      </c>
      <c r="I55" s="186"/>
      <c r="J55" s="186">
        <f t="shared" si="8"/>
        <v>0</v>
      </c>
      <c r="K55" s="186">
        <f t="shared" si="6"/>
        <v>0</v>
      </c>
      <c r="L55" s="184" t="s">
        <v>2</v>
      </c>
    </row>
    <row r="56" spans="1:16" ht="18.600000000000001" customHeight="1" x14ac:dyDescent="0.45">
      <c r="A56" s="254">
        <v>1.2</v>
      </c>
      <c r="B56" s="227" t="s">
        <v>168</v>
      </c>
      <c r="C56" s="255"/>
      <c r="D56" s="224"/>
      <c r="E56" s="236"/>
      <c r="F56" s="215" t="s">
        <v>23</v>
      </c>
      <c r="G56" s="225"/>
      <c r="H56" s="225">
        <v>0</v>
      </c>
      <c r="I56" s="225"/>
      <c r="J56" s="225">
        <v>0</v>
      </c>
      <c r="K56" s="225">
        <f t="shared" si="6"/>
        <v>0</v>
      </c>
      <c r="L56" s="215"/>
      <c r="O56" s="216">
        <f>SUM(G35:G55)</f>
        <v>0</v>
      </c>
      <c r="P56" s="216">
        <f>N56-O56</f>
        <v>0</v>
      </c>
    </row>
    <row r="57" spans="1:16" ht="18.600000000000001" customHeight="1" x14ac:dyDescent="0.45">
      <c r="A57" s="256"/>
      <c r="B57" s="257"/>
      <c r="C57" s="258"/>
      <c r="D57" s="259"/>
      <c r="E57" s="260"/>
      <c r="F57" s="231"/>
      <c r="G57" s="261"/>
      <c r="H57" s="261"/>
      <c r="I57" s="261"/>
      <c r="J57" s="261"/>
      <c r="K57" s="261"/>
      <c r="L57" s="231"/>
    </row>
    <row r="58" spans="1:16" ht="18.600000000000001" customHeight="1" x14ac:dyDescent="0.45">
      <c r="A58" s="534"/>
      <c r="B58" s="1244" t="s">
        <v>167</v>
      </c>
      <c r="C58" s="1245"/>
      <c r="D58" s="1245"/>
      <c r="E58" s="535"/>
      <c r="F58" s="531"/>
      <c r="G58" s="535"/>
      <c r="H58" s="533">
        <f>SUM(H35:H56)</f>
        <v>0</v>
      </c>
      <c r="I58" s="535"/>
      <c r="J58" s="533">
        <f>SUM(J35:J56)</f>
        <v>0</v>
      </c>
      <c r="K58" s="533">
        <f>SUM(K35:K56)</f>
        <v>0</v>
      </c>
      <c r="L58" s="531"/>
    </row>
    <row r="59" spans="1:16" ht="18.600000000000001" customHeight="1" x14ac:dyDescent="0.4">
      <c r="A59" s="262">
        <v>2</v>
      </c>
      <c r="B59" s="1013" t="s">
        <v>389</v>
      </c>
      <c r="C59" s="263"/>
      <c r="D59" s="221"/>
      <c r="E59" s="210"/>
      <c r="F59" s="184"/>
      <c r="G59" s="184"/>
      <c r="H59" s="210"/>
      <c r="I59" s="185"/>
      <c r="J59" s="210"/>
      <c r="K59" s="184"/>
      <c r="L59" s="184"/>
    </row>
    <row r="60" spans="1:16" ht="18.600000000000001" customHeight="1" x14ac:dyDescent="0.45">
      <c r="A60" s="250">
        <v>2.1</v>
      </c>
      <c r="B60" s="220" t="s">
        <v>169</v>
      </c>
      <c r="C60" s="263"/>
      <c r="D60" s="221"/>
      <c r="E60" s="210"/>
      <c r="F60" s="184"/>
      <c r="G60" s="184"/>
      <c r="H60" s="210"/>
      <c r="I60" s="185"/>
      <c r="J60" s="210"/>
      <c r="K60" s="184"/>
      <c r="L60" s="184"/>
    </row>
    <row r="61" spans="1:16" ht="18.600000000000001" customHeight="1" x14ac:dyDescent="0.45">
      <c r="A61" s="201"/>
      <c r="B61" s="253" t="s">
        <v>54</v>
      </c>
      <c r="C61" s="1014" t="s">
        <v>109</v>
      </c>
      <c r="D61" s="203" t="s">
        <v>159</v>
      </c>
      <c r="E61" s="184"/>
      <c r="F61" s="184" t="s">
        <v>19</v>
      </c>
      <c r="G61" s="186"/>
      <c r="H61" s="186">
        <f t="shared" ref="H61:H116" si="9">+G61*E61</f>
        <v>0</v>
      </c>
      <c r="I61" s="186"/>
      <c r="J61" s="186">
        <f t="shared" ref="J61:J116" si="10">+I61*E61</f>
        <v>0</v>
      </c>
      <c r="K61" s="186">
        <f t="shared" ref="K61:K116" si="11">+H61+J61</f>
        <v>0</v>
      </c>
      <c r="L61" s="184"/>
    </row>
    <row r="62" spans="1:16" ht="18.600000000000001" customHeight="1" x14ac:dyDescent="0.45">
      <c r="A62" s="201"/>
      <c r="B62" s="253" t="s">
        <v>54</v>
      </c>
      <c r="C62" s="1014" t="s">
        <v>110</v>
      </c>
      <c r="D62" s="203" t="s">
        <v>549</v>
      </c>
      <c r="E62" s="184"/>
      <c r="F62" s="184" t="s">
        <v>19</v>
      </c>
      <c r="G62" s="186"/>
      <c r="H62" s="186">
        <f t="shared" si="9"/>
        <v>0</v>
      </c>
      <c r="I62" s="186"/>
      <c r="J62" s="186">
        <f t="shared" si="10"/>
        <v>0</v>
      </c>
      <c r="K62" s="186">
        <f t="shared" si="11"/>
        <v>0</v>
      </c>
      <c r="L62" s="184"/>
    </row>
    <row r="63" spans="1:16" ht="18.600000000000001" customHeight="1" x14ac:dyDescent="0.45">
      <c r="A63" s="201"/>
      <c r="B63" s="253" t="s">
        <v>54</v>
      </c>
      <c r="C63" s="1014" t="s">
        <v>111</v>
      </c>
      <c r="D63" s="203" t="s">
        <v>161</v>
      </c>
      <c r="E63" s="184"/>
      <c r="F63" s="184" t="s">
        <v>19</v>
      </c>
      <c r="G63" s="186"/>
      <c r="H63" s="186">
        <f t="shared" si="9"/>
        <v>0</v>
      </c>
      <c r="I63" s="186"/>
      <c r="J63" s="186">
        <f t="shared" si="10"/>
        <v>0</v>
      </c>
      <c r="K63" s="186">
        <f t="shared" si="11"/>
        <v>0</v>
      </c>
      <c r="L63" s="184"/>
    </row>
    <row r="64" spans="1:16" ht="18.600000000000001" customHeight="1" x14ac:dyDescent="0.45">
      <c r="A64" s="201"/>
      <c r="B64" s="253" t="s">
        <v>54</v>
      </c>
      <c r="C64" s="1014" t="s">
        <v>112</v>
      </c>
      <c r="D64" s="203" t="s">
        <v>550</v>
      </c>
      <c r="E64" s="184"/>
      <c r="F64" s="184" t="s">
        <v>19</v>
      </c>
      <c r="G64" s="186"/>
      <c r="H64" s="186">
        <f t="shared" si="9"/>
        <v>0</v>
      </c>
      <c r="I64" s="186"/>
      <c r="J64" s="186">
        <f t="shared" si="10"/>
        <v>0</v>
      </c>
      <c r="K64" s="186">
        <f t="shared" si="11"/>
        <v>0</v>
      </c>
      <c r="L64" s="184"/>
    </row>
    <row r="65" spans="1:12" ht="18.600000000000001" customHeight="1" x14ac:dyDescent="0.45">
      <c r="A65" s="201"/>
      <c r="B65" s="253" t="s">
        <v>54</v>
      </c>
      <c r="C65" s="1014" t="s">
        <v>113</v>
      </c>
      <c r="D65" s="203" t="s">
        <v>160</v>
      </c>
      <c r="E65" s="184"/>
      <c r="F65" s="184" t="s">
        <v>19</v>
      </c>
      <c r="G65" s="186"/>
      <c r="H65" s="186">
        <f t="shared" si="9"/>
        <v>0</v>
      </c>
      <c r="I65" s="186"/>
      <c r="J65" s="186">
        <f t="shared" si="10"/>
        <v>0</v>
      </c>
      <c r="K65" s="186">
        <f t="shared" si="11"/>
        <v>0</v>
      </c>
      <c r="L65" s="184"/>
    </row>
    <row r="66" spans="1:12" ht="18.600000000000001" customHeight="1" x14ac:dyDescent="0.45">
      <c r="A66" s="201"/>
      <c r="B66" s="253" t="s">
        <v>54</v>
      </c>
      <c r="C66" s="1014" t="s">
        <v>114</v>
      </c>
      <c r="D66" s="203" t="s">
        <v>164</v>
      </c>
      <c r="E66" s="184"/>
      <c r="F66" s="184" t="s">
        <v>19</v>
      </c>
      <c r="G66" s="186"/>
      <c r="H66" s="186">
        <f t="shared" si="9"/>
        <v>0</v>
      </c>
      <c r="I66" s="186"/>
      <c r="J66" s="186">
        <f t="shared" si="10"/>
        <v>0</v>
      </c>
      <c r="K66" s="186">
        <f t="shared" si="11"/>
        <v>0</v>
      </c>
      <c r="L66" s="184"/>
    </row>
    <row r="67" spans="1:12" ht="18.600000000000001" customHeight="1" x14ac:dyDescent="0.45">
      <c r="A67" s="201"/>
      <c r="B67" s="253" t="s">
        <v>54</v>
      </c>
      <c r="C67" s="1014" t="s">
        <v>115</v>
      </c>
      <c r="D67" s="203" t="s">
        <v>164</v>
      </c>
      <c r="E67" s="184"/>
      <c r="F67" s="184" t="s">
        <v>19</v>
      </c>
      <c r="G67" s="186"/>
      <c r="H67" s="186">
        <f t="shared" si="9"/>
        <v>0</v>
      </c>
      <c r="I67" s="186"/>
      <c r="J67" s="186">
        <f t="shared" si="10"/>
        <v>0</v>
      </c>
      <c r="K67" s="186">
        <f t="shared" si="11"/>
        <v>0</v>
      </c>
      <c r="L67" s="184"/>
    </row>
    <row r="68" spans="1:12" ht="18.600000000000001" customHeight="1" x14ac:dyDescent="0.45">
      <c r="A68" s="201"/>
      <c r="B68" s="253" t="s">
        <v>54</v>
      </c>
      <c r="C68" s="1014" t="s">
        <v>116</v>
      </c>
      <c r="D68" s="203" t="s">
        <v>159</v>
      </c>
      <c r="E68" s="184"/>
      <c r="F68" s="184" t="s">
        <v>19</v>
      </c>
      <c r="G68" s="186"/>
      <c r="H68" s="186">
        <f t="shared" si="9"/>
        <v>0</v>
      </c>
      <c r="I68" s="186"/>
      <c r="J68" s="186">
        <f t="shared" si="10"/>
        <v>0</v>
      </c>
      <c r="K68" s="186">
        <f t="shared" si="11"/>
        <v>0</v>
      </c>
      <c r="L68" s="184"/>
    </row>
    <row r="69" spans="1:12" ht="18.600000000000001" customHeight="1" x14ac:dyDescent="0.45">
      <c r="A69" s="201"/>
      <c r="B69" s="253" t="s">
        <v>54</v>
      </c>
      <c r="C69" s="1014" t="s">
        <v>117</v>
      </c>
      <c r="D69" s="203" t="s">
        <v>159</v>
      </c>
      <c r="E69" s="184"/>
      <c r="F69" s="184" t="s">
        <v>19</v>
      </c>
      <c r="G69" s="186"/>
      <c r="H69" s="186">
        <f t="shared" si="9"/>
        <v>0</v>
      </c>
      <c r="I69" s="186"/>
      <c r="J69" s="186">
        <f t="shared" si="10"/>
        <v>0</v>
      </c>
      <c r="K69" s="186">
        <f t="shared" si="11"/>
        <v>0</v>
      </c>
      <c r="L69" s="184"/>
    </row>
    <row r="70" spans="1:12" ht="18.600000000000001" customHeight="1" x14ac:dyDescent="0.45">
      <c r="A70" s="201"/>
      <c r="B70" s="253" t="s">
        <v>54</v>
      </c>
      <c r="C70" s="1014" t="s">
        <v>551</v>
      </c>
      <c r="D70" s="203" t="s">
        <v>159</v>
      </c>
      <c r="E70" s="184"/>
      <c r="F70" s="184" t="s">
        <v>19</v>
      </c>
      <c r="G70" s="186"/>
      <c r="H70" s="186">
        <f t="shared" si="9"/>
        <v>0</v>
      </c>
      <c r="I70" s="186"/>
      <c r="J70" s="186">
        <f t="shared" si="10"/>
        <v>0</v>
      </c>
      <c r="K70" s="186">
        <f t="shared" si="11"/>
        <v>0</v>
      </c>
      <c r="L70" s="184"/>
    </row>
    <row r="71" spans="1:12" ht="18.600000000000001" customHeight="1" x14ac:dyDescent="0.45">
      <c r="A71" s="201"/>
      <c r="B71" s="253" t="s">
        <v>54</v>
      </c>
      <c r="C71" s="1014" t="s">
        <v>118</v>
      </c>
      <c r="D71" s="203" t="s">
        <v>85</v>
      </c>
      <c r="E71" s="184"/>
      <c r="F71" s="184" t="s">
        <v>19</v>
      </c>
      <c r="G71" s="186"/>
      <c r="H71" s="186">
        <f t="shared" si="9"/>
        <v>0</v>
      </c>
      <c r="I71" s="186"/>
      <c r="J71" s="186">
        <f t="shared" si="10"/>
        <v>0</v>
      </c>
      <c r="K71" s="186">
        <f t="shared" si="11"/>
        <v>0</v>
      </c>
      <c r="L71" s="184"/>
    </row>
    <row r="72" spans="1:12" ht="18.600000000000001" customHeight="1" x14ac:dyDescent="0.45">
      <c r="A72" s="201"/>
      <c r="B72" s="253" t="s">
        <v>54</v>
      </c>
      <c r="C72" s="1014" t="s">
        <v>119</v>
      </c>
      <c r="D72" s="203" t="s">
        <v>161</v>
      </c>
      <c r="E72" s="184"/>
      <c r="F72" s="184" t="s">
        <v>19</v>
      </c>
      <c r="G72" s="186"/>
      <c r="H72" s="186">
        <f t="shared" si="9"/>
        <v>0</v>
      </c>
      <c r="I72" s="186"/>
      <c r="J72" s="186">
        <f t="shared" si="10"/>
        <v>0</v>
      </c>
      <c r="K72" s="186">
        <f t="shared" si="11"/>
        <v>0</v>
      </c>
      <c r="L72" s="184"/>
    </row>
    <row r="73" spans="1:12" ht="18.600000000000001" customHeight="1" x14ac:dyDescent="0.45">
      <c r="A73" s="201"/>
      <c r="B73" s="253" t="s">
        <v>54</v>
      </c>
      <c r="C73" s="1014" t="s">
        <v>120</v>
      </c>
      <c r="D73" s="203" t="s">
        <v>552</v>
      </c>
      <c r="E73" s="184"/>
      <c r="F73" s="184" t="s">
        <v>19</v>
      </c>
      <c r="G73" s="186"/>
      <c r="H73" s="186">
        <f t="shared" si="9"/>
        <v>0</v>
      </c>
      <c r="I73" s="186"/>
      <c r="J73" s="186">
        <f t="shared" si="10"/>
        <v>0</v>
      </c>
      <c r="K73" s="186">
        <f t="shared" si="11"/>
        <v>0</v>
      </c>
      <c r="L73" s="184"/>
    </row>
    <row r="74" spans="1:12" ht="18.600000000000001" customHeight="1" x14ac:dyDescent="0.45">
      <c r="A74" s="201"/>
      <c r="B74" s="253" t="s">
        <v>54</v>
      </c>
      <c r="C74" s="1014" t="s">
        <v>121</v>
      </c>
      <c r="D74" s="203" t="s">
        <v>159</v>
      </c>
      <c r="E74" s="184"/>
      <c r="F74" s="184" t="s">
        <v>19</v>
      </c>
      <c r="G74" s="186"/>
      <c r="H74" s="186">
        <f t="shared" si="9"/>
        <v>0</v>
      </c>
      <c r="I74" s="186"/>
      <c r="J74" s="186">
        <f t="shared" si="10"/>
        <v>0</v>
      </c>
      <c r="K74" s="186">
        <f t="shared" si="11"/>
        <v>0</v>
      </c>
      <c r="L74" s="184"/>
    </row>
    <row r="75" spans="1:12" ht="18.600000000000001" customHeight="1" x14ac:dyDescent="0.45">
      <c r="A75" s="201"/>
      <c r="B75" s="253" t="s">
        <v>54</v>
      </c>
      <c r="C75" s="1014" t="s">
        <v>122</v>
      </c>
      <c r="D75" s="203" t="s">
        <v>553</v>
      </c>
      <c r="E75" s="184"/>
      <c r="F75" s="184" t="s">
        <v>19</v>
      </c>
      <c r="G75" s="186"/>
      <c r="H75" s="186">
        <f t="shared" si="9"/>
        <v>0</v>
      </c>
      <c r="I75" s="186"/>
      <c r="J75" s="186">
        <f t="shared" si="10"/>
        <v>0</v>
      </c>
      <c r="K75" s="186">
        <f t="shared" si="11"/>
        <v>0</v>
      </c>
      <c r="L75" s="184"/>
    </row>
    <row r="76" spans="1:12" ht="18.600000000000001" customHeight="1" x14ac:dyDescent="0.45">
      <c r="A76" s="201"/>
      <c r="B76" s="253" t="s">
        <v>54</v>
      </c>
      <c r="C76" s="1014" t="s">
        <v>123</v>
      </c>
      <c r="D76" s="203" t="s">
        <v>161</v>
      </c>
      <c r="E76" s="184"/>
      <c r="F76" s="184" t="s">
        <v>19</v>
      </c>
      <c r="G76" s="186"/>
      <c r="H76" s="186">
        <f t="shared" si="9"/>
        <v>0</v>
      </c>
      <c r="I76" s="186"/>
      <c r="J76" s="186">
        <f t="shared" si="10"/>
        <v>0</v>
      </c>
      <c r="K76" s="186">
        <f t="shared" si="11"/>
        <v>0</v>
      </c>
      <c r="L76" s="184"/>
    </row>
    <row r="77" spans="1:12" ht="18.600000000000001" customHeight="1" x14ac:dyDescent="0.45">
      <c r="A77" s="201"/>
      <c r="B77" s="253" t="s">
        <v>54</v>
      </c>
      <c r="C77" s="1014" t="s">
        <v>124</v>
      </c>
      <c r="D77" s="203" t="s">
        <v>554</v>
      </c>
      <c r="E77" s="184"/>
      <c r="F77" s="184" t="s">
        <v>19</v>
      </c>
      <c r="G77" s="186"/>
      <c r="H77" s="186">
        <f t="shared" si="9"/>
        <v>0</v>
      </c>
      <c r="I77" s="186"/>
      <c r="J77" s="186">
        <f t="shared" si="10"/>
        <v>0</v>
      </c>
      <c r="K77" s="186">
        <f t="shared" si="11"/>
        <v>0</v>
      </c>
      <c r="L77" s="184"/>
    </row>
    <row r="78" spans="1:12" ht="18.600000000000001" customHeight="1" x14ac:dyDescent="0.45">
      <c r="A78" s="201"/>
      <c r="B78" s="253" t="s">
        <v>54</v>
      </c>
      <c r="C78" s="1014" t="s">
        <v>125</v>
      </c>
      <c r="D78" s="203" t="s">
        <v>160</v>
      </c>
      <c r="E78" s="184"/>
      <c r="F78" s="184" t="s">
        <v>19</v>
      </c>
      <c r="G78" s="186"/>
      <c r="H78" s="186">
        <f t="shared" si="9"/>
        <v>0</v>
      </c>
      <c r="I78" s="186"/>
      <c r="J78" s="186">
        <f t="shared" si="10"/>
        <v>0</v>
      </c>
      <c r="K78" s="186">
        <f t="shared" si="11"/>
        <v>0</v>
      </c>
      <c r="L78" s="184"/>
    </row>
    <row r="79" spans="1:12" ht="18.600000000000001" customHeight="1" x14ac:dyDescent="0.45">
      <c r="A79" s="201"/>
      <c r="B79" s="253" t="s">
        <v>54</v>
      </c>
      <c r="C79" s="1014" t="s">
        <v>126</v>
      </c>
      <c r="D79" s="203" t="s">
        <v>162</v>
      </c>
      <c r="E79" s="184"/>
      <c r="F79" s="184" t="s">
        <v>19</v>
      </c>
      <c r="G79" s="186"/>
      <c r="H79" s="186">
        <f t="shared" si="9"/>
        <v>0</v>
      </c>
      <c r="I79" s="186"/>
      <c r="J79" s="186">
        <f t="shared" si="10"/>
        <v>0</v>
      </c>
      <c r="K79" s="186">
        <f t="shared" si="11"/>
        <v>0</v>
      </c>
      <c r="L79" s="184"/>
    </row>
    <row r="80" spans="1:12" ht="18.600000000000001" customHeight="1" x14ac:dyDescent="0.45">
      <c r="A80" s="201"/>
      <c r="B80" s="253" t="s">
        <v>54</v>
      </c>
      <c r="C80" s="1014" t="s">
        <v>127</v>
      </c>
      <c r="D80" s="203" t="s">
        <v>162</v>
      </c>
      <c r="E80" s="184"/>
      <c r="F80" s="184" t="s">
        <v>19</v>
      </c>
      <c r="G80" s="186"/>
      <c r="H80" s="186">
        <f t="shared" si="9"/>
        <v>0</v>
      </c>
      <c r="I80" s="186"/>
      <c r="J80" s="186">
        <f t="shared" si="10"/>
        <v>0</v>
      </c>
      <c r="K80" s="186">
        <f t="shared" si="11"/>
        <v>0</v>
      </c>
      <c r="L80" s="184"/>
    </row>
    <row r="81" spans="1:12" ht="18.600000000000001" customHeight="1" x14ac:dyDescent="0.45">
      <c r="A81" s="201"/>
      <c r="B81" s="253" t="s">
        <v>54</v>
      </c>
      <c r="C81" s="1014" t="s">
        <v>128</v>
      </c>
      <c r="D81" s="203" t="s">
        <v>162</v>
      </c>
      <c r="E81" s="184"/>
      <c r="F81" s="184" t="s">
        <v>19</v>
      </c>
      <c r="G81" s="186"/>
      <c r="H81" s="186">
        <f t="shared" si="9"/>
        <v>0</v>
      </c>
      <c r="I81" s="186"/>
      <c r="J81" s="186">
        <f t="shared" si="10"/>
        <v>0</v>
      </c>
      <c r="K81" s="186">
        <f t="shared" si="11"/>
        <v>0</v>
      </c>
      <c r="L81" s="184"/>
    </row>
    <row r="82" spans="1:12" ht="18.600000000000001" customHeight="1" x14ac:dyDescent="0.45">
      <c r="A82" s="201"/>
      <c r="B82" s="253" t="s">
        <v>54</v>
      </c>
      <c r="C82" s="1014" t="s">
        <v>129</v>
      </c>
      <c r="D82" s="203" t="s">
        <v>162</v>
      </c>
      <c r="E82" s="184"/>
      <c r="F82" s="184" t="s">
        <v>19</v>
      </c>
      <c r="G82" s="186"/>
      <c r="H82" s="186">
        <f t="shared" si="9"/>
        <v>0</v>
      </c>
      <c r="I82" s="186"/>
      <c r="J82" s="186">
        <f t="shared" si="10"/>
        <v>0</v>
      </c>
      <c r="K82" s="186">
        <f t="shared" si="11"/>
        <v>0</v>
      </c>
      <c r="L82" s="184"/>
    </row>
    <row r="83" spans="1:12" ht="18.600000000000001" customHeight="1" x14ac:dyDescent="0.45">
      <c r="A83" s="201"/>
      <c r="B83" s="253" t="s">
        <v>54</v>
      </c>
      <c r="C83" s="1014" t="s">
        <v>130</v>
      </c>
      <c r="D83" s="203" t="s">
        <v>162</v>
      </c>
      <c r="E83" s="184"/>
      <c r="F83" s="184" t="s">
        <v>19</v>
      </c>
      <c r="G83" s="186"/>
      <c r="H83" s="186">
        <f t="shared" si="9"/>
        <v>0</v>
      </c>
      <c r="I83" s="186"/>
      <c r="J83" s="186">
        <f t="shared" si="10"/>
        <v>0</v>
      </c>
      <c r="K83" s="186">
        <f t="shared" si="11"/>
        <v>0</v>
      </c>
      <c r="L83" s="184"/>
    </row>
    <row r="84" spans="1:12" ht="18.600000000000001" customHeight="1" x14ac:dyDescent="0.45">
      <c r="A84" s="201"/>
      <c r="B84" s="253" t="s">
        <v>54</v>
      </c>
      <c r="C84" s="1014" t="s">
        <v>131</v>
      </c>
      <c r="D84" s="203" t="s">
        <v>159</v>
      </c>
      <c r="E84" s="184"/>
      <c r="F84" s="184" t="s">
        <v>19</v>
      </c>
      <c r="G84" s="186"/>
      <c r="H84" s="186">
        <f t="shared" si="9"/>
        <v>0</v>
      </c>
      <c r="I84" s="186"/>
      <c r="J84" s="186">
        <f t="shared" si="10"/>
        <v>0</v>
      </c>
      <c r="K84" s="186">
        <f t="shared" si="11"/>
        <v>0</v>
      </c>
      <c r="L84" s="184"/>
    </row>
    <row r="85" spans="1:12" ht="18.600000000000001" customHeight="1" x14ac:dyDescent="0.45">
      <c r="A85" s="201"/>
      <c r="B85" s="253" t="s">
        <v>54</v>
      </c>
      <c r="C85" s="1014" t="s">
        <v>132</v>
      </c>
      <c r="D85" s="203" t="s">
        <v>159</v>
      </c>
      <c r="E85" s="184"/>
      <c r="F85" s="184" t="s">
        <v>19</v>
      </c>
      <c r="G85" s="186"/>
      <c r="H85" s="186">
        <f t="shared" si="9"/>
        <v>0</v>
      </c>
      <c r="I85" s="186"/>
      <c r="J85" s="186">
        <f t="shared" si="10"/>
        <v>0</v>
      </c>
      <c r="K85" s="186">
        <f t="shared" si="11"/>
        <v>0</v>
      </c>
      <c r="L85" s="184"/>
    </row>
    <row r="86" spans="1:12" ht="18.600000000000001" customHeight="1" x14ac:dyDescent="0.45">
      <c r="A86" s="201"/>
      <c r="B86" s="253" t="s">
        <v>54</v>
      </c>
      <c r="C86" s="1014" t="s">
        <v>133</v>
      </c>
      <c r="D86" s="203" t="s">
        <v>555</v>
      </c>
      <c r="E86" s="184"/>
      <c r="F86" s="184" t="s">
        <v>19</v>
      </c>
      <c r="G86" s="186"/>
      <c r="H86" s="186">
        <f t="shared" si="9"/>
        <v>0</v>
      </c>
      <c r="I86" s="186"/>
      <c r="J86" s="186">
        <f t="shared" si="10"/>
        <v>0</v>
      </c>
      <c r="K86" s="186">
        <f t="shared" si="11"/>
        <v>0</v>
      </c>
      <c r="L86" s="184"/>
    </row>
    <row r="87" spans="1:12" ht="18.600000000000001" customHeight="1" x14ac:dyDescent="0.45">
      <c r="A87" s="201"/>
      <c r="B87" s="253" t="s">
        <v>54</v>
      </c>
      <c r="C87" s="1014" t="s">
        <v>134</v>
      </c>
      <c r="D87" s="203" t="s">
        <v>160</v>
      </c>
      <c r="E87" s="184"/>
      <c r="F87" s="184" t="s">
        <v>19</v>
      </c>
      <c r="G87" s="186"/>
      <c r="H87" s="186">
        <f t="shared" si="9"/>
        <v>0</v>
      </c>
      <c r="I87" s="186"/>
      <c r="J87" s="186">
        <f t="shared" si="10"/>
        <v>0</v>
      </c>
      <c r="K87" s="186">
        <f t="shared" si="11"/>
        <v>0</v>
      </c>
      <c r="L87" s="184"/>
    </row>
    <row r="88" spans="1:12" ht="18.600000000000001" customHeight="1" x14ac:dyDescent="0.45">
      <c r="A88" s="201"/>
      <c r="B88" s="253" t="s">
        <v>54</v>
      </c>
      <c r="C88" s="1014" t="s">
        <v>135</v>
      </c>
      <c r="D88" s="203" t="s">
        <v>159</v>
      </c>
      <c r="E88" s="184"/>
      <c r="F88" s="184" t="s">
        <v>19</v>
      </c>
      <c r="G88" s="186"/>
      <c r="H88" s="186">
        <f t="shared" si="9"/>
        <v>0</v>
      </c>
      <c r="I88" s="186"/>
      <c r="J88" s="186">
        <f t="shared" si="10"/>
        <v>0</v>
      </c>
      <c r="K88" s="186">
        <f t="shared" si="11"/>
        <v>0</v>
      </c>
      <c r="L88" s="184"/>
    </row>
    <row r="89" spans="1:12" ht="18.600000000000001" customHeight="1" x14ac:dyDescent="0.45">
      <c r="A89" s="201"/>
      <c r="B89" s="253" t="s">
        <v>54</v>
      </c>
      <c r="C89" s="1014" t="s">
        <v>136</v>
      </c>
      <c r="D89" s="203" t="s">
        <v>556</v>
      </c>
      <c r="E89" s="184"/>
      <c r="F89" s="184" t="s">
        <v>19</v>
      </c>
      <c r="G89" s="186"/>
      <c r="H89" s="186">
        <f t="shared" si="9"/>
        <v>0</v>
      </c>
      <c r="I89" s="186"/>
      <c r="J89" s="186">
        <f t="shared" si="10"/>
        <v>0</v>
      </c>
      <c r="K89" s="186">
        <f t="shared" si="11"/>
        <v>0</v>
      </c>
      <c r="L89" s="184"/>
    </row>
    <row r="90" spans="1:12" ht="18.600000000000001" customHeight="1" x14ac:dyDescent="0.45">
      <c r="A90" s="201"/>
      <c r="B90" s="253" t="s">
        <v>54</v>
      </c>
      <c r="C90" s="1014" t="s">
        <v>137</v>
      </c>
      <c r="D90" s="203" t="s">
        <v>164</v>
      </c>
      <c r="E90" s="184"/>
      <c r="F90" s="184" t="s">
        <v>19</v>
      </c>
      <c r="G90" s="186"/>
      <c r="H90" s="186">
        <f t="shared" si="9"/>
        <v>0</v>
      </c>
      <c r="I90" s="186"/>
      <c r="J90" s="186">
        <f t="shared" si="10"/>
        <v>0</v>
      </c>
      <c r="K90" s="186">
        <f t="shared" si="11"/>
        <v>0</v>
      </c>
      <c r="L90" s="184"/>
    </row>
    <row r="91" spans="1:12" ht="18.600000000000001" customHeight="1" x14ac:dyDescent="0.45">
      <c r="A91" s="201"/>
      <c r="B91" s="253" t="s">
        <v>54</v>
      </c>
      <c r="C91" s="1014" t="s">
        <v>138</v>
      </c>
      <c r="D91" s="203" t="s">
        <v>159</v>
      </c>
      <c r="E91" s="184"/>
      <c r="F91" s="184" t="s">
        <v>19</v>
      </c>
      <c r="G91" s="186"/>
      <c r="H91" s="186">
        <f t="shared" si="9"/>
        <v>0</v>
      </c>
      <c r="I91" s="186"/>
      <c r="J91" s="186">
        <f t="shared" si="10"/>
        <v>0</v>
      </c>
      <c r="K91" s="186">
        <f t="shared" si="11"/>
        <v>0</v>
      </c>
      <c r="L91" s="184"/>
    </row>
    <row r="92" spans="1:12" ht="18.600000000000001" customHeight="1" x14ac:dyDescent="0.45">
      <c r="A92" s="201"/>
      <c r="B92" s="253" t="s">
        <v>54</v>
      </c>
      <c r="C92" s="1014" t="s">
        <v>557</v>
      </c>
      <c r="D92" s="203" t="s">
        <v>159</v>
      </c>
      <c r="E92" s="184"/>
      <c r="F92" s="184" t="s">
        <v>19</v>
      </c>
      <c r="G92" s="186"/>
      <c r="H92" s="186">
        <f t="shared" si="9"/>
        <v>0</v>
      </c>
      <c r="I92" s="186"/>
      <c r="J92" s="186">
        <f t="shared" si="10"/>
        <v>0</v>
      </c>
      <c r="K92" s="186">
        <f t="shared" si="11"/>
        <v>0</v>
      </c>
      <c r="L92" s="184"/>
    </row>
    <row r="93" spans="1:12" ht="18.600000000000001" customHeight="1" x14ac:dyDescent="0.45">
      <c r="A93" s="201"/>
      <c r="B93" s="253" t="s">
        <v>54</v>
      </c>
      <c r="C93" s="1014" t="s">
        <v>139</v>
      </c>
      <c r="D93" s="203" t="s">
        <v>554</v>
      </c>
      <c r="E93" s="184"/>
      <c r="F93" s="184" t="s">
        <v>19</v>
      </c>
      <c r="G93" s="186"/>
      <c r="H93" s="186">
        <f t="shared" si="9"/>
        <v>0</v>
      </c>
      <c r="I93" s="186"/>
      <c r="J93" s="186">
        <f t="shared" si="10"/>
        <v>0</v>
      </c>
      <c r="K93" s="186">
        <f t="shared" si="11"/>
        <v>0</v>
      </c>
      <c r="L93" s="184"/>
    </row>
    <row r="94" spans="1:12" ht="18.600000000000001" customHeight="1" x14ac:dyDescent="0.45">
      <c r="A94" s="201"/>
      <c r="B94" s="253" t="s">
        <v>54</v>
      </c>
      <c r="C94" s="1014" t="s">
        <v>140</v>
      </c>
      <c r="D94" s="203" t="s">
        <v>163</v>
      </c>
      <c r="E94" s="184"/>
      <c r="F94" s="184" t="s">
        <v>19</v>
      </c>
      <c r="G94" s="186"/>
      <c r="H94" s="186">
        <f t="shared" si="9"/>
        <v>0</v>
      </c>
      <c r="I94" s="186"/>
      <c r="J94" s="186">
        <f t="shared" si="10"/>
        <v>0</v>
      </c>
      <c r="K94" s="186">
        <f t="shared" si="11"/>
        <v>0</v>
      </c>
      <c r="L94" s="184"/>
    </row>
    <row r="95" spans="1:12" ht="18.600000000000001" customHeight="1" x14ac:dyDescent="0.45">
      <c r="A95" s="201"/>
      <c r="B95" s="253" t="s">
        <v>54</v>
      </c>
      <c r="C95" s="1014" t="s">
        <v>141</v>
      </c>
      <c r="D95" s="203" t="s">
        <v>556</v>
      </c>
      <c r="E95" s="184"/>
      <c r="F95" s="184" t="s">
        <v>19</v>
      </c>
      <c r="G95" s="186"/>
      <c r="H95" s="186">
        <f t="shared" si="9"/>
        <v>0</v>
      </c>
      <c r="I95" s="186"/>
      <c r="J95" s="186">
        <f t="shared" si="10"/>
        <v>0</v>
      </c>
      <c r="K95" s="186">
        <f t="shared" si="11"/>
        <v>0</v>
      </c>
      <c r="L95" s="184"/>
    </row>
    <row r="96" spans="1:12" ht="18.600000000000001" customHeight="1" x14ac:dyDescent="0.45">
      <c r="A96" s="201"/>
      <c r="B96" s="253" t="s">
        <v>54</v>
      </c>
      <c r="C96" s="1014" t="s">
        <v>142</v>
      </c>
      <c r="D96" s="203" t="s">
        <v>164</v>
      </c>
      <c r="E96" s="184"/>
      <c r="F96" s="184" t="s">
        <v>19</v>
      </c>
      <c r="G96" s="186"/>
      <c r="H96" s="186">
        <f t="shared" si="9"/>
        <v>0</v>
      </c>
      <c r="I96" s="186"/>
      <c r="J96" s="186">
        <f t="shared" si="10"/>
        <v>0</v>
      </c>
      <c r="K96" s="186">
        <f t="shared" si="11"/>
        <v>0</v>
      </c>
      <c r="L96" s="184"/>
    </row>
    <row r="97" spans="1:12" ht="18.600000000000001" customHeight="1" x14ac:dyDescent="0.45">
      <c r="A97" s="201"/>
      <c r="B97" s="253" t="s">
        <v>54</v>
      </c>
      <c r="C97" s="1014" t="s">
        <v>143</v>
      </c>
      <c r="D97" s="203" t="s">
        <v>164</v>
      </c>
      <c r="E97" s="184"/>
      <c r="F97" s="184" t="s">
        <v>19</v>
      </c>
      <c r="G97" s="186"/>
      <c r="H97" s="186">
        <f t="shared" si="9"/>
        <v>0</v>
      </c>
      <c r="I97" s="186"/>
      <c r="J97" s="186">
        <f t="shared" si="10"/>
        <v>0</v>
      </c>
      <c r="K97" s="186">
        <f t="shared" si="11"/>
        <v>0</v>
      </c>
      <c r="L97" s="184"/>
    </row>
    <row r="98" spans="1:12" ht="18.600000000000001" customHeight="1" x14ac:dyDescent="0.45">
      <c r="A98" s="201"/>
      <c r="B98" s="253" t="s">
        <v>54</v>
      </c>
      <c r="C98" s="1014" t="s">
        <v>144</v>
      </c>
      <c r="D98" s="203" t="s">
        <v>558</v>
      </c>
      <c r="E98" s="184"/>
      <c r="F98" s="184" t="s">
        <v>19</v>
      </c>
      <c r="G98" s="186"/>
      <c r="H98" s="186">
        <f t="shared" si="9"/>
        <v>0</v>
      </c>
      <c r="I98" s="186"/>
      <c r="J98" s="186">
        <f t="shared" si="10"/>
        <v>0</v>
      </c>
      <c r="K98" s="186">
        <f t="shared" si="11"/>
        <v>0</v>
      </c>
      <c r="L98" s="184"/>
    </row>
    <row r="99" spans="1:12" ht="18.600000000000001" customHeight="1" x14ac:dyDescent="0.45">
      <c r="A99" s="201"/>
      <c r="B99" s="253" t="s">
        <v>54</v>
      </c>
      <c r="C99" s="1014" t="s">
        <v>559</v>
      </c>
      <c r="D99" s="203" t="s">
        <v>160</v>
      </c>
      <c r="E99" s="184"/>
      <c r="F99" s="184" t="s">
        <v>19</v>
      </c>
      <c r="G99" s="186"/>
      <c r="H99" s="186">
        <f t="shared" si="9"/>
        <v>0</v>
      </c>
      <c r="I99" s="186"/>
      <c r="J99" s="186">
        <f t="shared" si="10"/>
        <v>0</v>
      </c>
      <c r="K99" s="186">
        <f t="shared" si="11"/>
        <v>0</v>
      </c>
      <c r="L99" s="184"/>
    </row>
    <row r="100" spans="1:12" ht="18.600000000000001" customHeight="1" x14ac:dyDescent="0.45">
      <c r="A100" s="201"/>
      <c r="B100" s="253" t="s">
        <v>54</v>
      </c>
      <c r="C100" s="1014" t="s">
        <v>560</v>
      </c>
      <c r="D100" s="203" t="s">
        <v>556</v>
      </c>
      <c r="E100" s="184"/>
      <c r="F100" s="184" t="s">
        <v>19</v>
      </c>
      <c r="G100" s="186"/>
      <c r="H100" s="186">
        <f t="shared" si="9"/>
        <v>0</v>
      </c>
      <c r="I100" s="186"/>
      <c r="J100" s="186">
        <f t="shared" si="10"/>
        <v>0</v>
      </c>
      <c r="K100" s="186">
        <f t="shared" si="11"/>
        <v>0</v>
      </c>
      <c r="L100" s="184"/>
    </row>
    <row r="101" spans="1:12" ht="18.600000000000001" customHeight="1" x14ac:dyDescent="0.45">
      <c r="A101" s="201"/>
      <c r="B101" s="253" t="s">
        <v>54</v>
      </c>
      <c r="C101" s="1014" t="s">
        <v>561</v>
      </c>
      <c r="D101" s="203" t="s">
        <v>556</v>
      </c>
      <c r="E101" s="184"/>
      <c r="F101" s="184" t="s">
        <v>19</v>
      </c>
      <c r="G101" s="186"/>
      <c r="H101" s="186">
        <f t="shared" si="9"/>
        <v>0</v>
      </c>
      <c r="I101" s="186"/>
      <c r="J101" s="186">
        <f t="shared" si="10"/>
        <v>0</v>
      </c>
      <c r="K101" s="186">
        <f t="shared" si="11"/>
        <v>0</v>
      </c>
      <c r="L101" s="184"/>
    </row>
    <row r="102" spans="1:12" ht="18.600000000000001" customHeight="1" x14ac:dyDescent="0.45">
      <c r="A102" s="201"/>
      <c r="B102" s="253" t="s">
        <v>54</v>
      </c>
      <c r="C102" s="1014" t="s">
        <v>562</v>
      </c>
      <c r="D102" s="203" t="s">
        <v>159</v>
      </c>
      <c r="E102" s="184"/>
      <c r="F102" s="184" t="s">
        <v>19</v>
      </c>
      <c r="G102" s="186"/>
      <c r="H102" s="186">
        <f t="shared" si="9"/>
        <v>0</v>
      </c>
      <c r="I102" s="186"/>
      <c r="J102" s="186">
        <f t="shared" si="10"/>
        <v>0</v>
      </c>
      <c r="K102" s="186">
        <f t="shared" si="11"/>
        <v>0</v>
      </c>
      <c r="L102" s="184"/>
    </row>
    <row r="103" spans="1:12" ht="18.600000000000001" customHeight="1" x14ac:dyDescent="0.45">
      <c r="A103" s="201"/>
      <c r="B103" s="253" t="s">
        <v>54</v>
      </c>
      <c r="C103" s="1014" t="s">
        <v>145</v>
      </c>
      <c r="D103" s="203" t="s">
        <v>563</v>
      </c>
      <c r="E103" s="184"/>
      <c r="F103" s="184" t="s">
        <v>19</v>
      </c>
      <c r="G103" s="186"/>
      <c r="H103" s="186">
        <f t="shared" si="9"/>
        <v>0</v>
      </c>
      <c r="I103" s="186"/>
      <c r="J103" s="186">
        <f t="shared" si="10"/>
        <v>0</v>
      </c>
      <c r="K103" s="186">
        <f t="shared" si="11"/>
        <v>0</v>
      </c>
      <c r="L103" s="184"/>
    </row>
    <row r="104" spans="1:12" ht="18.600000000000001" customHeight="1" x14ac:dyDescent="0.45">
      <c r="A104" s="201"/>
      <c r="B104" s="253" t="s">
        <v>54</v>
      </c>
      <c r="C104" s="1014" t="s">
        <v>146</v>
      </c>
      <c r="D104" s="203" t="s">
        <v>564</v>
      </c>
      <c r="E104" s="184"/>
      <c r="F104" s="184" t="s">
        <v>19</v>
      </c>
      <c r="G104" s="186"/>
      <c r="H104" s="186">
        <f t="shared" si="9"/>
        <v>0</v>
      </c>
      <c r="I104" s="186"/>
      <c r="J104" s="186">
        <f t="shared" si="10"/>
        <v>0</v>
      </c>
      <c r="K104" s="186">
        <f t="shared" si="11"/>
        <v>0</v>
      </c>
      <c r="L104" s="184"/>
    </row>
    <row r="105" spans="1:12" ht="18.600000000000001" customHeight="1" x14ac:dyDescent="0.45">
      <c r="A105" s="201"/>
      <c r="B105" s="253" t="s">
        <v>54</v>
      </c>
      <c r="C105" s="1014" t="s">
        <v>147</v>
      </c>
      <c r="D105" s="203" t="s">
        <v>565</v>
      </c>
      <c r="E105" s="184"/>
      <c r="F105" s="184" t="s">
        <v>19</v>
      </c>
      <c r="G105" s="186"/>
      <c r="H105" s="186">
        <f t="shared" si="9"/>
        <v>0</v>
      </c>
      <c r="I105" s="186"/>
      <c r="J105" s="186">
        <f t="shared" si="10"/>
        <v>0</v>
      </c>
      <c r="K105" s="186">
        <f t="shared" si="11"/>
        <v>0</v>
      </c>
      <c r="L105" s="184"/>
    </row>
    <row r="106" spans="1:12" ht="18.600000000000001" customHeight="1" x14ac:dyDescent="0.45">
      <c r="A106" s="201"/>
      <c r="B106" s="253" t="s">
        <v>54</v>
      </c>
      <c r="C106" s="1014" t="s">
        <v>148</v>
      </c>
      <c r="D106" s="203" t="s">
        <v>566</v>
      </c>
      <c r="E106" s="184"/>
      <c r="F106" s="184" t="s">
        <v>19</v>
      </c>
      <c r="G106" s="186"/>
      <c r="H106" s="186">
        <f t="shared" si="9"/>
        <v>0</v>
      </c>
      <c r="I106" s="186"/>
      <c r="J106" s="186">
        <f t="shared" si="10"/>
        <v>0</v>
      </c>
      <c r="K106" s="186">
        <f t="shared" si="11"/>
        <v>0</v>
      </c>
      <c r="L106" s="184"/>
    </row>
    <row r="107" spans="1:12" ht="18.600000000000001" customHeight="1" x14ac:dyDescent="0.45">
      <c r="A107" s="201"/>
      <c r="B107" s="253" t="s">
        <v>54</v>
      </c>
      <c r="C107" s="1014" t="s">
        <v>149</v>
      </c>
      <c r="D107" s="203" t="s">
        <v>160</v>
      </c>
      <c r="E107" s="184"/>
      <c r="F107" s="184" t="s">
        <v>19</v>
      </c>
      <c r="G107" s="186"/>
      <c r="H107" s="186">
        <f t="shared" si="9"/>
        <v>0</v>
      </c>
      <c r="I107" s="186"/>
      <c r="J107" s="186">
        <f t="shared" si="10"/>
        <v>0</v>
      </c>
      <c r="K107" s="186">
        <f t="shared" si="11"/>
        <v>0</v>
      </c>
      <c r="L107" s="184"/>
    </row>
    <row r="108" spans="1:12" ht="18.600000000000001" customHeight="1" x14ac:dyDescent="0.45">
      <c r="A108" s="201"/>
      <c r="B108" s="253" t="s">
        <v>54</v>
      </c>
      <c r="C108" s="1014" t="s">
        <v>150</v>
      </c>
      <c r="D108" s="203" t="s">
        <v>567</v>
      </c>
      <c r="E108" s="184"/>
      <c r="F108" s="184" t="s">
        <v>19</v>
      </c>
      <c r="G108" s="186"/>
      <c r="H108" s="186">
        <f t="shared" si="9"/>
        <v>0</v>
      </c>
      <c r="I108" s="186"/>
      <c r="J108" s="186">
        <f t="shared" si="10"/>
        <v>0</v>
      </c>
      <c r="K108" s="186">
        <f t="shared" si="11"/>
        <v>0</v>
      </c>
      <c r="L108" s="184"/>
    </row>
    <row r="109" spans="1:12" ht="18.600000000000001" customHeight="1" x14ac:dyDescent="0.45">
      <c r="A109" s="201"/>
      <c r="B109" s="253" t="s">
        <v>54</v>
      </c>
      <c r="C109" s="1014" t="s">
        <v>151</v>
      </c>
      <c r="D109" s="203" t="s">
        <v>567</v>
      </c>
      <c r="E109" s="184"/>
      <c r="F109" s="184" t="s">
        <v>19</v>
      </c>
      <c r="G109" s="186"/>
      <c r="H109" s="186">
        <f t="shared" si="9"/>
        <v>0</v>
      </c>
      <c r="I109" s="186"/>
      <c r="J109" s="186">
        <f t="shared" si="10"/>
        <v>0</v>
      </c>
      <c r="K109" s="186">
        <f t="shared" si="11"/>
        <v>0</v>
      </c>
      <c r="L109" s="184"/>
    </row>
    <row r="110" spans="1:12" ht="18.600000000000001" customHeight="1" x14ac:dyDescent="0.45">
      <c r="A110" s="201"/>
      <c r="B110" s="253" t="s">
        <v>54</v>
      </c>
      <c r="C110" s="1014" t="s">
        <v>152</v>
      </c>
      <c r="D110" s="203" t="s">
        <v>159</v>
      </c>
      <c r="E110" s="184"/>
      <c r="F110" s="184" t="s">
        <v>19</v>
      </c>
      <c r="G110" s="186"/>
      <c r="H110" s="186">
        <f t="shared" si="9"/>
        <v>0</v>
      </c>
      <c r="I110" s="186"/>
      <c r="J110" s="186">
        <f t="shared" si="10"/>
        <v>0</v>
      </c>
      <c r="K110" s="186">
        <f t="shared" si="11"/>
        <v>0</v>
      </c>
      <c r="L110" s="184"/>
    </row>
    <row r="111" spans="1:12" ht="18.600000000000001" customHeight="1" x14ac:dyDescent="0.45">
      <c r="A111" s="201"/>
      <c r="B111" s="253" t="s">
        <v>54</v>
      </c>
      <c r="C111" s="1014" t="s">
        <v>153</v>
      </c>
      <c r="D111" s="203" t="s">
        <v>564</v>
      </c>
      <c r="E111" s="184"/>
      <c r="F111" s="184" t="s">
        <v>19</v>
      </c>
      <c r="G111" s="186"/>
      <c r="H111" s="186">
        <f t="shared" si="9"/>
        <v>0</v>
      </c>
      <c r="I111" s="186"/>
      <c r="J111" s="186">
        <f t="shared" si="10"/>
        <v>0</v>
      </c>
      <c r="K111" s="186">
        <f t="shared" si="11"/>
        <v>0</v>
      </c>
      <c r="L111" s="184"/>
    </row>
    <row r="112" spans="1:12" ht="18.600000000000001" customHeight="1" x14ac:dyDescent="0.45">
      <c r="A112" s="201"/>
      <c r="B112" s="253" t="s">
        <v>54</v>
      </c>
      <c r="C112" s="1014" t="s">
        <v>154</v>
      </c>
      <c r="D112" s="203" t="s">
        <v>160</v>
      </c>
      <c r="E112" s="184"/>
      <c r="F112" s="184" t="s">
        <v>19</v>
      </c>
      <c r="G112" s="186"/>
      <c r="H112" s="186">
        <f t="shared" si="9"/>
        <v>0</v>
      </c>
      <c r="I112" s="186"/>
      <c r="J112" s="186">
        <f t="shared" si="10"/>
        <v>0</v>
      </c>
      <c r="K112" s="186">
        <f t="shared" si="11"/>
        <v>0</v>
      </c>
      <c r="L112" s="184"/>
    </row>
    <row r="113" spans="1:14" ht="18.600000000000001" customHeight="1" x14ac:dyDescent="0.45">
      <c r="A113" s="201"/>
      <c r="B113" s="253" t="s">
        <v>54</v>
      </c>
      <c r="C113" s="1014" t="s">
        <v>155</v>
      </c>
      <c r="D113" s="203" t="s">
        <v>159</v>
      </c>
      <c r="E113" s="184"/>
      <c r="F113" s="184" t="s">
        <v>19</v>
      </c>
      <c r="G113" s="186"/>
      <c r="H113" s="186">
        <f t="shared" si="9"/>
        <v>0</v>
      </c>
      <c r="I113" s="186"/>
      <c r="J113" s="186">
        <f t="shared" si="10"/>
        <v>0</v>
      </c>
      <c r="K113" s="186">
        <f t="shared" si="11"/>
        <v>0</v>
      </c>
      <c r="L113" s="184"/>
    </row>
    <row r="114" spans="1:14" ht="18.600000000000001" customHeight="1" x14ac:dyDescent="0.45">
      <c r="A114" s="201"/>
      <c r="B114" s="253" t="s">
        <v>54</v>
      </c>
      <c r="C114" s="1014" t="s">
        <v>156</v>
      </c>
      <c r="D114" s="203" t="s">
        <v>159</v>
      </c>
      <c r="E114" s="184"/>
      <c r="F114" s="184" t="s">
        <v>19</v>
      </c>
      <c r="G114" s="186"/>
      <c r="H114" s="186">
        <f t="shared" si="9"/>
        <v>0</v>
      </c>
      <c r="I114" s="186"/>
      <c r="J114" s="186">
        <f t="shared" si="10"/>
        <v>0</v>
      </c>
      <c r="K114" s="186">
        <f t="shared" si="11"/>
        <v>0</v>
      </c>
      <c r="L114" s="184"/>
    </row>
    <row r="115" spans="1:14" ht="18.600000000000001" customHeight="1" x14ac:dyDescent="0.45">
      <c r="A115" s="201"/>
      <c r="B115" s="253" t="s">
        <v>54</v>
      </c>
      <c r="C115" s="1014" t="s">
        <v>157</v>
      </c>
      <c r="D115" s="203" t="s">
        <v>159</v>
      </c>
      <c r="E115" s="184"/>
      <c r="F115" s="184" t="s">
        <v>19</v>
      </c>
      <c r="G115" s="186"/>
      <c r="H115" s="186">
        <f t="shared" si="9"/>
        <v>0</v>
      </c>
      <c r="I115" s="186"/>
      <c r="J115" s="186">
        <f t="shared" si="10"/>
        <v>0</v>
      </c>
      <c r="K115" s="186">
        <f t="shared" si="11"/>
        <v>0</v>
      </c>
      <c r="L115" s="184"/>
    </row>
    <row r="116" spans="1:14" ht="18.600000000000001" customHeight="1" x14ac:dyDescent="0.45">
      <c r="A116" s="201"/>
      <c r="B116" s="253" t="s">
        <v>54</v>
      </c>
      <c r="C116" s="1014" t="s">
        <v>158</v>
      </c>
      <c r="D116" s="203" t="s">
        <v>159</v>
      </c>
      <c r="E116" s="184"/>
      <c r="F116" s="184" t="s">
        <v>19</v>
      </c>
      <c r="G116" s="186"/>
      <c r="H116" s="186">
        <f t="shared" si="9"/>
        <v>0</v>
      </c>
      <c r="I116" s="186"/>
      <c r="J116" s="186">
        <f t="shared" si="10"/>
        <v>0</v>
      </c>
      <c r="K116" s="186">
        <f t="shared" si="11"/>
        <v>0</v>
      </c>
      <c r="L116" s="184"/>
    </row>
    <row r="117" spans="1:14" ht="18.600000000000001" customHeight="1" x14ac:dyDescent="0.45">
      <c r="A117" s="264"/>
      <c r="B117" s="265"/>
      <c r="C117" s="1015"/>
      <c r="D117" s="266"/>
      <c r="E117" s="232"/>
      <c r="F117" s="267"/>
      <c r="G117" s="228"/>
      <c r="H117" s="228"/>
      <c r="I117" s="228"/>
      <c r="J117" s="228"/>
      <c r="K117" s="228"/>
      <c r="L117" s="267"/>
    </row>
    <row r="118" spans="1:14" s="240" customFormat="1" ht="18.600000000000001" customHeight="1" x14ac:dyDescent="0.45">
      <c r="A118" s="529"/>
      <c r="B118" s="1175" t="s">
        <v>86</v>
      </c>
      <c r="C118" s="1176"/>
      <c r="D118" s="1177"/>
      <c r="E118" s="530"/>
      <c r="F118" s="531"/>
      <c r="G118" s="532"/>
      <c r="H118" s="533">
        <f>SUM(H61:H112)</f>
        <v>0</v>
      </c>
      <c r="I118" s="532"/>
      <c r="J118" s="533">
        <f>SUM(J61:J117)</f>
        <v>0</v>
      </c>
      <c r="K118" s="533">
        <f>SUM(K61:K116)</f>
        <v>0</v>
      </c>
      <c r="L118" s="531"/>
      <c r="N118" s="192"/>
    </row>
    <row r="119" spans="1:14" ht="18.600000000000001" customHeight="1" x14ac:dyDescent="0.45">
      <c r="A119" s="262">
        <v>3</v>
      </c>
      <c r="B119" s="1246" t="s">
        <v>170</v>
      </c>
      <c r="C119" s="1247"/>
      <c r="D119" s="1248"/>
      <c r="E119" s="268"/>
      <c r="F119" s="239"/>
      <c r="G119" s="238"/>
      <c r="H119" s="269"/>
      <c r="I119" s="238"/>
      <c r="J119" s="269"/>
      <c r="K119" s="239"/>
      <c r="L119" s="239"/>
    </row>
    <row r="120" spans="1:14" ht="18.600000000000001" customHeight="1" x14ac:dyDescent="0.5">
      <c r="A120" s="1009">
        <v>3.1</v>
      </c>
      <c r="B120" s="270" t="s">
        <v>171</v>
      </c>
      <c r="C120" s="221"/>
      <c r="D120" s="223"/>
      <c r="E120" s="234"/>
      <c r="F120" s="184"/>
      <c r="G120" s="210"/>
      <c r="H120" s="185"/>
      <c r="I120" s="210"/>
      <c r="J120" s="185"/>
      <c r="K120" s="185"/>
      <c r="L120" s="184"/>
    </row>
    <row r="121" spans="1:14" ht="18.600000000000001" customHeight="1" x14ac:dyDescent="0.45">
      <c r="A121" s="1009"/>
      <c r="B121" s="1016"/>
      <c r="C121" s="1014" t="s">
        <v>172</v>
      </c>
      <c r="D121" s="1017"/>
      <c r="E121" s="184"/>
      <c r="F121" s="1018" t="s">
        <v>173</v>
      </c>
      <c r="G121" s="186"/>
      <c r="H121" s="186">
        <f>E121*G121</f>
        <v>0</v>
      </c>
      <c r="I121" s="186"/>
      <c r="J121" s="186">
        <f t="shared" ref="J121:J126" si="12">I121*E121</f>
        <v>0</v>
      </c>
      <c r="K121" s="186">
        <f t="shared" ref="K121:K127" si="13">H121+J121</f>
        <v>0</v>
      </c>
      <c r="L121" s="186"/>
    </row>
    <row r="122" spans="1:14" ht="18.600000000000001" customHeight="1" x14ac:dyDescent="0.45">
      <c r="A122" s="1009"/>
      <c r="B122" s="1014"/>
      <c r="C122" s="1014" t="s">
        <v>174</v>
      </c>
      <c r="D122" s="1017"/>
      <c r="E122" s="184"/>
      <c r="F122" s="1018" t="s">
        <v>173</v>
      </c>
      <c r="G122" s="186"/>
      <c r="H122" s="186">
        <f>E122*G122</f>
        <v>0</v>
      </c>
      <c r="I122" s="186"/>
      <c r="J122" s="186">
        <f t="shared" si="12"/>
        <v>0</v>
      </c>
      <c r="K122" s="186">
        <f t="shared" si="13"/>
        <v>0</v>
      </c>
      <c r="L122" s="186"/>
    </row>
    <row r="123" spans="1:14" ht="18.600000000000001" customHeight="1" x14ac:dyDescent="0.45">
      <c r="A123" s="1009"/>
      <c r="B123" s="1019"/>
      <c r="C123" s="1014" t="s">
        <v>175</v>
      </c>
      <c r="D123" s="1017"/>
      <c r="E123" s="184"/>
      <c r="F123" s="1018" t="s">
        <v>173</v>
      </c>
      <c r="G123" s="186"/>
      <c r="H123" s="186">
        <f>E123*G123</f>
        <v>0</v>
      </c>
      <c r="I123" s="186"/>
      <c r="J123" s="186">
        <f t="shared" si="12"/>
        <v>0</v>
      </c>
      <c r="K123" s="186">
        <f t="shared" si="13"/>
        <v>0</v>
      </c>
      <c r="L123" s="186"/>
    </row>
    <row r="124" spans="1:14" ht="18.600000000000001" customHeight="1" x14ac:dyDescent="0.45">
      <c r="A124" s="1009">
        <v>3.2</v>
      </c>
      <c r="B124" s="270" t="s">
        <v>176</v>
      </c>
      <c r="C124" s="221"/>
      <c r="D124" s="223"/>
      <c r="E124" s="184"/>
      <c r="F124" s="1018" t="s">
        <v>23</v>
      </c>
      <c r="G124" s="186"/>
      <c r="H124" s="186">
        <f>ROUNDUP(SUM(H121:H123)*0.25,0)</f>
        <v>0</v>
      </c>
      <c r="I124" s="186"/>
      <c r="J124" s="186">
        <f>ROUNDUP(SUM(J121:J123)*0.15,0)</f>
        <v>0</v>
      </c>
      <c r="K124" s="186">
        <f>H124+J124</f>
        <v>0</v>
      </c>
      <c r="L124" s="186"/>
    </row>
    <row r="125" spans="1:14" ht="18.600000000000001" customHeight="1" x14ac:dyDescent="0.45">
      <c r="A125" s="1009">
        <v>3.3</v>
      </c>
      <c r="B125" s="270" t="s">
        <v>177</v>
      </c>
      <c r="C125" s="221"/>
      <c r="D125" s="223"/>
      <c r="E125" s="184"/>
      <c r="F125" s="1018" t="s">
        <v>173</v>
      </c>
      <c r="G125" s="186"/>
      <c r="H125" s="186">
        <f t="shared" ref="H125:H126" si="14">E125*G125</f>
        <v>0</v>
      </c>
      <c r="I125" s="186"/>
      <c r="J125" s="186">
        <f t="shared" si="12"/>
        <v>0</v>
      </c>
      <c r="K125" s="186">
        <f t="shared" si="13"/>
        <v>0</v>
      </c>
      <c r="L125" s="186"/>
    </row>
    <row r="126" spans="1:14" s="9" customFormat="1" ht="18.600000000000001" customHeight="1" x14ac:dyDescent="0.45">
      <c r="A126" s="1020">
        <v>3.4</v>
      </c>
      <c r="B126" s="540" t="s">
        <v>593</v>
      </c>
      <c r="C126" s="541"/>
      <c r="D126" s="542"/>
      <c r="E126" s="184"/>
      <c r="F126" s="1021" t="s">
        <v>173</v>
      </c>
      <c r="G126" s="186"/>
      <c r="H126" s="186">
        <f t="shared" si="14"/>
        <v>0</v>
      </c>
      <c r="I126" s="186"/>
      <c r="J126" s="186">
        <f t="shared" si="12"/>
        <v>0</v>
      </c>
      <c r="K126" s="186">
        <f t="shared" si="13"/>
        <v>0</v>
      </c>
      <c r="L126" s="186"/>
    </row>
    <row r="127" spans="1:14" ht="18.600000000000001" customHeight="1" x14ac:dyDescent="0.45">
      <c r="A127" s="1009">
        <v>3.5</v>
      </c>
      <c r="B127" s="270" t="s">
        <v>178</v>
      </c>
      <c r="C127" s="221"/>
      <c r="D127" s="223"/>
      <c r="E127" s="184"/>
      <c r="F127" s="1018" t="s">
        <v>23</v>
      </c>
      <c r="G127" s="186"/>
      <c r="H127" s="186">
        <f>ROUNDUP(H125*0.1,0)</f>
        <v>0</v>
      </c>
      <c r="I127" s="186"/>
      <c r="J127" s="186">
        <f>ROUNDUP(J125*0.1,0)</f>
        <v>0</v>
      </c>
      <c r="K127" s="186">
        <f t="shared" si="13"/>
        <v>0</v>
      </c>
      <c r="L127" s="186"/>
    </row>
    <row r="128" spans="1:14" ht="18.600000000000001" customHeight="1" x14ac:dyDescent="0.5">
      <c r="A128" s="1009"/>
      <c r="B128" s="271"/>
      <c r="C128" s="221"/>
      <c r="D128" s="223"/>
      <c r="E128" s="1017"/>
      <c r="F128" s="1018"/>
      <c r="G128" s="1017"/>
      <c r="H128" s="1017"/>
      <c r="I128" s="1017"/>
      <c r="J128" s="1017"/>
      <c r="K128" s="1017"/>
      <c r="L128" s="1017"/>
    </row>
    <row r="129" spans="1:14" s="240" customFormat="1" ht="18.600000000000001" customHeight="1" x14ac:dyDescent="0.45">
      <c r="A129" s="529"/>
      <c r="B129" s="1175" t="s">
        <v>179</v>
      </c>
      <c r="C129" s="1176"/>
      <c r="D129" s="1177"/>
      <c r="E129" s="530"/>
      <c r="F129" s="531"/>
      <c r="G129" s="532"/>
      <c r="H129" s="533">
        <f>SUM(H121:H128)</f>
        <v>0</v>
      </c>
      <c r="I129" s="532"/>
      <c r="J129" s="533">
        <f>SUM(J121:J128)</f>
        <v>0</v>
      </c>
      <c r="K129" s="533">
        <f>SUM(K121:K128)</f>
        <v>0</v>
      </c>
      <c r="L129" s="531"/>
      <c r="N129" s="192"/>
    </row>
    <row r="130" spans="1:14" ht="18.600000000000001" customHeight="1" x14ac:dyDescent="0.45">
      <c r="A130" s="262">
        <v>4</v>
      </c>
      <c r="B130" s="1249" t="s">
        <v>180</v>
      </c>
      <c r="C130" s="1250"/>
      <c r="D130" s="1251"/>
      <c r="E130" s="272"/>
      <c r="F130" s="196"/>
      <c r="G130" s="272"/>
      <c r="H130" s="272"/>
      <c r="I130" s="273"/>
      <c r="J130" s="273"/>
      <c r="K130" s="273"/>
      <c r="L130" s="186"/>
    </row>
    <row r="131" spans="1:14" ht="18.600000000000001" customHeight="1" x14ac:dyDescent="0.45">
      <c r="A131" s="1009">
        <v>4.0999999999999996</v>
      </c>
      <c r="B131" s="543" t="s">
        <v>597</v>
      </c>
      <c r="C131" s="211"/>
      <c r="D131" s="275"/>
      <c r="E131" s="184"/>
      <c r="F131" s="276"/>
      <c r="G131" s="186"/>
      <c r="H131" s="186"/>
      <c r="I131" s="186"/>
      <c r="J131" s="186"/>
      <c r="K131" s="186"/>
      <c r="L131" s="186"/>
    </row>
    <row r="132" spans="1:14" ht="18.600000000000001" customHeight="1" x14ac:dyDescent="0.45">
      <c r="A132" s="1009"/>
      <c r="B132" s="1014"/>
      <c r="C132" s="1014" t="s">
        <v>222</v>
      </c>
      <c r="D132" s="275"/>
      <c r="E132" s="184"/>
      <c r="F132" s="276" t="s">
        <v>19</v>
      </c>
      <c r="G132" s="186"/>
      <c r="H132" s="186">
        <f t="shared" ref="H132:H138" si="15">E132*G132</f>
        <v>0</v>
      </c>
      <c r="I132" s="186"/>
      <c r="J132" s="186">
        <f t="shared" ref="J132:J138" si="16">I132*E132</f>
        <v>0</v>
      </c>
      <c r="K132" s="186">
        <f t="shared" ref="K132:K138" si="17">H132+J132</f>
        <v>0</v>
      </c>
      <c r="L132" s="186"/>
    </row>
    <row r="133" spans="1:14" ht="18.600000000000001" customHeight="1" x14ac:dyDescent="0.45">
      <c r="A133" s="1009"/>
      <c r="B133" s="1014"/>
      <c r="C133" s="1014" t="s">
        <v>568</v>
      </c>
      <c r="D133" s="275"/>
      <c r="E133" s="184"/>
      <c r="F133" s="276" t="s">
        <v>19</v>
      </c>
      <c r="G133" s="186"/>
      <c r="H133" s="186">
        <f t="shared" si="15"/>
        <v>0</v>
      </c>
      <c r="I133" s="186"/>
      <c r="J133" s="186">
        <f t="shared" si="16"/>
        <v>0</v>
      </c>
      <c r="K133" s="186">
        <f t="shared" si="17"/>
        <v>0</v>
      </c>
      <c r="L133" s="186"/>
    </row>
    <row r="134" spans="1:14" ht="18.600000000000001" customHeight="1" x14ac:dyDescent="0.45">
      <c r="A134" s="1009"/>
      <c r="B134" s="1014"/>
      <c r="C134" s="1014" t="s">
        <v>181</v>
      </c>
      <c r="D134" s="275"/>
      <c r="E134" s="184"/>
      <c r="F134" s="276" t="s">
        <v>19</v>
      </c>
      <c r="G134" s="186"/>
      <c r="H134" s="186">
        <f t="shared" si="15"/>
        <v>0</v>
      </c>
      <c r="I134" s="186"/>
      <c r="J134" s="186">
        <f t="shared" si="16"/>
        <v>0</v>
      </c>
      <c r="K134" s="186">
        <f t="shared" si="17"/>
        <v>0</v>
      </c>
      <c r="L134" s="186"/>
    </row>
    <row r="135" spans="1:14" ht="18.600000000000001" customHeight="1" x14ac:dyDescent="0.45">
      <c r="A135" s="1009"/>
      <c r="B135" s="1014"/>
      <c r="C135" s="1014" t="s">
        <v>223</v>
      </c>
      <c r="D135" s="275"/>
      <c r="E135" s="184"/>
      <c r="F135" s="276" t="s">
        <v>19</v>
      </c>
      <c r="G135" s="186"/>
      <c r="H135" s="186">
        <f t="shared" si="15"/>
        <v>0</v>
      </c>
      <c r="I135" s="186"/>
      <c r="J135" s="186">
        <f t="shared" si="16"/>
        <v>0</v>
      </c>
      <c r="K135" s="186">
        <f t="shared" si="17"/>
        <v>0</v>
      </c>
      <c r="L135" s="186"/>
    </row>
    <row r="136" spans="1:14" ht="18.600000000000001" customHeight="1" x14ac:dyDescent="0.45">
      <c r="A136" s="1009"/>
      <c r="B136" s="1014"/>
      <c r="C136" s="1014" t="s">
        <v>569</v>
      </c>
      <c r="D136" s="275"/>
      <c r="E136" s="184"/>
      <c r="F136" s="276" t="s">
        <v>19</v>
      </c>
      <c r="G136" s="186"/>
      <c r="H136" s="186">
        <f t="shared" si="15"/>
        <v>0</v>
      </c>
      <c r="I136" s="186"/>
      <c r="J136" s="186">
        <f t="shared" si="16"/>
        <v>0</v>
      </c>
      <c r="K136" s="186">
        <f t="shared" si="17"/>
        <v>0</v>
      </c>
      <c r="L136" s="186"/>
    </row>
    <row r="137" spans="1:14" ht="18.600000000000001" customHeight="1" x14ac:dyDescent="0.45">
      <c r="A137" s="1009"/>
      <c r="B137" s="1014"/>
      <c r="C137" s="1014" t="s">
        <v>224</v>
      </c>
      <c r="D137" s="275"/>
      <c r="E137" s="184"/>
      <c r="F137" s="276" t="s">
        <v>19</v>
      </c>
      <c r="G137" s="186"/>
      <c r="H137" s="186">
        <f t="shared" si="15"/>
        <v>0</v>
      </c>
      <c r="I137" s="186"/>
      <c r="J137" s="186">
        <f t="shared" si="16"/>
        <v>0</v>
      </c>
      <c r="K137" s="186">
        <f t="shared" si="17"/>
        <v>0</v>
      </c>
      <c r="L137" s="186"/>
    </row>
    <row r="138" spans="1:14" ht="18.600000000000001" customHeight="1" x14ac:dyDescent="0.45">
      <c r="A138" s="1009"/>
      <c r="B138" s="1014"/>
      <c r="C138" s="1014" t="s">
        <v>570</v>
      </c>
      <c r="D138" s="275"/>
      <c r="E138" s="184"/>
      <c r="F138" s="276" t="s">
        <v>19</v>
      </c>
      <c r="G138" s="186"/>
      <c r="H138" s="186">
        <f t="shared" si="15"/>
        <v>0</v>
      </c>
      <c r="I138" s="186"/>
      <c r="J138" s="186">
        <f t="shared" si="16"/>
        <v>0</v>
      </c>
      <c r="K138" s="186">
        <f t="shared" si="17"/>
        <v>0</v>
      </c>
      <c r="L138" s="186"/>
    </row>
    <row r="139" spans="1:14" ht="18.600000000000001" customHeight="1" x14ac:dyDescent="0.45">
      <c r="A139" s="1009">
        <v>4.2</v>
      </c>
      <c r="B139" s="543" t="s">
        <v>598</v>
      </c>
      <c r="C139" s="211"/>
      <c r="D139" s="275"/>
      <c r="E139" s="184"/>
      <c r="F139" s="276"/>
      <c r="G139" s="186"/>
      <c r="H139" s="186"/>
      <c r="I139" s="186"/>
      <c r="J139" s="186"/>
      <c r="K139" s="186"/>
      <c r="L139" s="186"/>
    </row>
    <row r="140" spans="1:14" ht="18.600000000000001" customHeight="1" x14ac:dyDescent="0.45">
      <c r="A140" s="1009"/>
      <c r="B140" s="1014"/>
      <c r="C140" s="1014" t="s">
        <v>182</v>
      </c>
      <c r="D140" s="275"/>
      <c r="E140" s="184"/>
      <c r="F140" s="276" t="s">
        <v>19</v>
      </c>
      <c r="G140" s="186"/>
      <c r="H140" s="186">
        <f>E140*G140</f>
        <v>0</v>
      </c>
      <c r="I140" s="186"/>
      <c r="J140" s="186">
        <f>I140*E140</f>
        <v>0</v>
      </c>
      <c r="K140" s="186">
        <f>H140+J140</f>
        <v>0</v>
      </c>
      <c r="L140" s="186"/>
    </row>
    <row r="141" spans="1:14" ht="18.600000000000001" customHeight="1" x14ac:dyDescent="0.45">
      <c r="A141" s="1009">
        <v>4.3</v>
      </c>
      <c r="B141" s="543" t="s">
        <v>599</v>
      </c>
      <c r="C141" s="211"/>
      <c r="D141" s="275"/>
      <c r="E141" s="184"/>
      <c r="F141" s="276"/>
      <c r="G141" s="186"/>
      <c r="H141" s="186"/>
      <c r="I141" s="186"/>
      <c r="J141" s="186"/>
      <c r="K141" s="186"/>
      <c r="L141" s="186"/>
    </row>
    <row r="142" spans="1:14" ht="18.600000000000001" customHeight="1" x14ac:dyDescent="0.45">
      <c r="A142" s="1009"/>
      <c r="B142" s="274"/>
      <c r="C142" s="1014" t="s">
        <v>187</v>
      </c>
      <c r="D142" s="275"/>
      <c r="E142" s="184"/>
      <c r="F142" s="276" t="s">
        <v>19</v>
      </c>
      <c r="G142" s="186"/>
      <c r="H142" s="186">
        <f t="shared" ref="H142:H146" si="18">E142*G142</f>
        <v>0</v>
      </c>
      <c r="I142" s="186"/>
      <c r="J142" s="186">
        <f t="shared" ref="J142:J146" si="19">I142*E142</f>
        <v>0</v>
      </c>
      <c r="K142" s="186">
        <f t="shared" ref="K142:K146" si="20">H142+J142</f>
        <v>0</v>
      </c>
      <c r="L142" s="186"/>
    </row>
    <row r="143" spans="1:14" ht="18.600000000000001" customHeight="1" x14ac:dyDescent="0.45">
      <c r="A143" s="1009"/>
      <c r="B143" s="1014"/>
      <c r="C143" s="1014" t="s">
        <v>183</v>
      </c>
      <c r="D143" s="275"/>
      <c r="E143" s="184"/>
      <c r="F143" s="276" t="s">
        <v>19</v>
      </c>
      <c r="G143" s="186"/>
      <c r="H143" s="186">
        <f t="shared" si="18"/>
        <v>0</v>
      </c>
      <c r="I143" s="186"/>
      <c r="J143" s="186">
        <f t="shared" si="19"/>
        <v>0</v>
      </c>
      <c r="K143" s="186">
        <f t="shared" si="20"/>
        <v>0</v>
      </c>
      <c r="L143" s="186"/>
    </row>
    <row r="144" spans="1:14" ht="18.600000000000001" customHeight="1" x14ac:dyDescent="0.45">
      <c r="A144" s="1009"/>
      <c r="B144" s="1014"/>
      <c r="C144" s="1014" t="s">
        <v>225</v>
      </c>
      <c r="D144" s="275"/>
      <c r="E144" s="184"/>
      <c r="F144" s="276" t="s">
        <v>19</v>
      </c>
      <c r="G144" s="186"/>
      <c r="H144" s="186">
        <f t="shared" si="18"/>
        <v>0</v>
      </c>
      <c r="I144" s="186"/>
      <c r="J144" s="186">
        <f t="shared" si="19"/>
        <v>0</v>
      </c>
      <c r="K144" s="186">
        <f t="shared" si="20"/>
        <v>0</v>
      </c>
      <c r="L144" s="186"/>
    </row>
    <row r="145" spans="1:12" ht="18.600000000000001" customHeight="1" x14ac:dyDescent="0.45">
      <c r="A145" s="1009"/>
      <c r="B145" s="1014"/>
      <c r="C145" s="1014" t="s">
        <v>184</v>
      </c>
      <c r="D145" s="275"/>
      <c r="E145" s="184"/>
      <c r="F145" s="276" t="s">
        <v>19</v>
      </c>
      <c r="G145" s="186"/>
      <c r="H145" s="186">
        <f t="shared" si="18"/>
        <v>0</v>
      </c>
      <c r="I145" s="186"/>
      <c r="J145" s="186">
        <f t="shared" si="19"/>
        <v>0</v>
      </c>
      <c r="K145" s="186">
        <f t="shared" si="20"/>
        <v>0</v>
      </c>
      <c r="L145" s="186"/>
    </row>
    <row r="146" spans="1:12" ht="18.600000000000001" customHeight="1" x14ac:dyDescent="0.45">
      <c r="A146" s="1009"/>
      <c r="B146" s="1014"/>
      <c r="C146" s="1014" t="s">
        <v>571</v>
      </c>
      <c r="D146" s="275"/>
      <c r="E146" s="184"/>
      <c r="F146" s="276" t="s">
        <v>19</v>
      </c>
      <c r="G146" s="186"/>
      <c r="H146" s="186">
        <f t="shared" si="18"/>
        <v>0</v>
      </c>
      <c r="I146" s="186"/>
      <c r="J146" s="186">
        <f t="shared" si="19"/>
        <v>0</v>
      </c>
      <c r="K146" s="186">
        <f t="shared" si="20"/>
        <v>0</v>
      </c>
      <c r="L146" s="186"/>
    </row>
    <row r="147" spans="1:12" ht="18.600000000000001" customHeight="1" x14ac:dyDescent="0.45">
      <c r="A147" s="1009">
        <v>4.4000000000000004</v>
      </c>
      <c r="B147" s="543" t="s">
        <v>600</v>
      </c>
      <c r="C147" s="211"/>
      <c r="D147" s="275"/>
      <c r="E147" s="184"/>
      <c r="F147" s="276"/>
      <c r="G147" s="186"/>
      <c r="H147" s="186"/>
      <c r="I147" s="186"/>
      <c r="J147" s="186"/>
      <c r="K147" s="186"/>
      <c r="L147" s="186"/>
    </row>
    <row r="148" spans="1:12" ht="18.600000000000001" customHeight="1" x14ac:dyDescent="0.45">
      <c r="A148" s="1009"/>
      <c r="B148" s="1014"/>
      <c r="C148" s="1014" t="s">
        <v>572</v>
      </c>
      <c r="D148" s="275"/>
      <c r="E148" s="184"/>
      <c r="F148" s="276" t="s">
        <v>19</v>
      </c>
      <c r="G148" s="186"/>
      <c r="H148" s="186">
        <f t="shared" ref="H148:H163" si="21">E148*G148</f>
        <v>0</v>
      </c>
      <c r="I148" s="186"/>
      <c r="J148" s="186">
        <f t="shared" ref="J148:J163" si="22">I148*E148</f>
        <v>0</v>
      </c>
      <c r="K148" s="186">
        <f t="shared" ref="K148:K163" si="23">H148+J148</f>
        <v>0</v>
      </c>
      <c r="L148" s="186"/>
    </row>
    <row r="149" spans="1:12" ht="18.600000000000001" customHeight="1" x14ac:dyDescent="0.45">
      <c r="A149" s="1009"/>
      <c r="B149" s="1014"/>
      <c r="C149" s="1014" t="s">
        <v>573</v>
      </c>
      <c r="D149" s="275"/>
      <c r="E149" s="184"/>
      <c r="F149" s="276" t="s">
        <v>19</v>
      </c>
      <c r="G149" s="186"/>
      <c r="H149" s="186">
        <f t="shared" si="21"/>
        <v>0</v>
      </c>
      <c r="I149" s="186"/>
      <c r="J149" s="186">
        <f t="shared" si="22"/>
        <v>0</v>
      </c>
      <c r="K149" s="186">
        <f t="shared" si="23"/>
        <v>0</v>
      </c>
      <c r="L149" s="186"/>
    </row>
    <row r="150" spans="1:12" ht="18.600000000000001" customHeight="1" x14ac:dyDescent="0.45">
      <c r="A150" s="1009"/>
      <c r="B150" s="1014"/>
      <c r="C150" s="1014" t="s">
        <v>574</v>
      </c>
      <c r="D150" s="275"/>
      <c r="E150" s="184"/>
      <c r="F150" s="276" t="s">
        <v>19</v>
      </c>
      <c r="G150" s="186"/>
      <c r="H150" s="186">
        <f t="shared" si="21"/>
        <v>0</v>
      </c>
      <c r="I150" s="186"/>
      <c r="J150" s="186">
        <f t="shared" si="22"/>
        <v>0</v>
      </c>
      <c r="K150" s="186">
        <f t="shared" si="23"/>
        <v>0</v>
      </c>
      <c r="L150" s="186"/>
    </row>
    <row r="151" spans="1:12" ht="18.600000000000001" customHeight="1" x14ac:dyDescent="0.45">
      <c r="A151" s="1009"/>
      <c r="B151" s="1014"/>
      <c r="C151" s="1014" t="s">
        <v>575</v>
      </c>
      <c r="D151" s="275"/>
      <c r="E151" s="184"/>
      <c r="F151" s="276" t="s">
        <v>19</v>
      </c>
      <c r="G151" s="186"/>
      <c r="H151" s="186">
        <f t="shared" si="21"/>
        <v>0</v>
      </c>
      <c r="I151" s="186"/>
      <c r="J151" s="186">
        <f t="shared" si="22"/>
        <v>0</v>
      </c>
      <c r="K151" s="186">
        <f t="shared" si="23"/>
        <v>0</v>
      </c>
      <c r="L151" s="186"/>
    </row>
    <row r="152" spans="1:12" ht="18.600000000000001" customHeight="1" x14ac:dyDescent="0.45">
      <c r="A152" s="1009"/>
      <c r="B152" s="1014"/>
      <c r="C152" s="1014" t="s">
        <v>576</v>
      </c>
      <c r="D152" s="275"/>
      <c r="E152" s="184"/>
      <c r="F152" s="276" t="s">
        <v>19</v>
      </c>
      <c r="G152" s="186"/>
      <c r="H152" s="186">
        <f t="shared" si="21"/>
        <v>0</v>
      </c>
      <c r="I152" s="186"/>
      <c r="J152" s="186">
        <f t="shared" si="22"/>
        <v>0</v>
      </c>
      <c r="K152" s="186">
        <f t="shared" si="23"/>
        <v>0</v>
      </c>
      <c r="L152" s="186"/>
    </row>
    <row r="153" spans="1:12" ht="18.600000000000001" customHeight="1" x14ac:dyDescent="0.45">
      <c r="A153" s="1009"/>
      <c r="B153" s="1014"/>
      <c r="C153" s="1014" t="s">
        <v>577</v>
      </c>
      <c r="D153" s="275"/>
      <c r="E153" s="184"/>
      <c r="F153" s="276" t="s">
        <v>19</v>
      </c>
      <c r="G153" s="186"/>
      <c r="H153" s="186">
        <f t="shared" si="21"/>
        <v>0</v>
      </c>
      <c r="I153" s="186"/>
      <c r="J153" s="186">
        <f t="shared" si="22"/>
        <v>0</v>
      </c>
      <c r="K153" s="186">
        <f t="shared" si="23"/>
        <v>0</v>
      </c>
      <c r="L153" s="186"/>
    </row>
    <row r="154" spans="1:12" ht="18.600000000000001" customHeight="1" x14ac:dyDescent="0.45">
      <c r="A154" s="1009"/>
      <c r="B154" s="1014"/>
      <c r="C154" s="1014" t="s">
        <v>578</v>
      </c>
      <c r="D154" s="275"/>
      <c r="E154" s="184"/>
      <c r="F154" s="276" t="s">
        <v>19</v>
      </c>
      <c r="G154" s="186"/>
      <c r="H154" s="186">
        <f t="shared" si="21"/>
        <v>0</v>
      </c>
      <c r="I154" s="186"/>
      <c r="J154" s="186">
        <f t="shared" si="22"/>
        <v>0</v>
      </c>
      <c r="K154" s="186">
        <f t="shared" si="23"/>
        <v>0</v>
      </c>
      <c r="L154" s="186"/>
    </row>
    <row r="155" spans="1:12" ht="18.600000000000001" customHeight="1" x14ac:dyDescent="0.45">
      <c r="A155" s="1009"/>
      <c r="B155" s="1014"/>
      <c r="C155" s="1014" t="s">
        <v>579</v>
      </c>
      <c r="D155" s="275"/>
      <c r="E155" s="184"/>
      <c r="F155" s="276" t="s">
        <v>19</v>
      </c>
      <c r="G155" s="186"/>
      <c r="H155" s="186">
        <f t="shared" si="21"/>
        <v>0</v>
      </c>
      <c r="I155" s="186"/>
      <c r="J155" s="186">
        <f t="shared" si="22"/>
        <v>0</v>
      </c>
      <c r="K155" s="186">
        <f t="shared" si="23"/>
        <v>0</v>
      </c>
      <c r="L155" s="186"/>
    </row>
    <row r="156" spans="1:12" ht="18.600000000000001" customHeight="1" x14ac:dyDescent="0.45">
      <c r="A156" s="1009"/>
      <c r="B156" s="1014"/>
      <c r="C156" s="1014" t="s">
        <v>580</v>
      </c>
      <c r="D156" s="275"/>
      <c r="E156" s="184"/>
      <c r="F156" s="276" t="s">
        <v>19</v>
      </c>
      <c r="G156" s="186"/>
      <c r="H156" s="186">
        <f t="shared" si="21"/>
        <v>0</v>
      </c>
      <c r="I156" s="186"/>
      <c r="J156" s="186">
        <f t="shared" si="22"/>
        <v>0</v>
      </c>
      <c r="K156" s="186">
        <f t="shared" si="23"/>
        <v>0</v>
      </c>
      <c r="L156" s="186"/>
    </row>
    <row r="157" spans="1:12" ht="18.600000000000001" customHeight="1" x14ac:dyDescent="0.45">
      <c r="A157" s="1009"/>
      <c r="B157" s="1014"/>
      <c r="C157" s="1014" t="s">
        <v>581</v>
      </c>
      <c r="D157" s="275"/>
      <c r="E157" s="184"/>
      <c r="F157" s="276" t="s">
        <v>19</v>
      </c>
      <c r="G157" s="186"/>
      <c r="H157" s="186">
        <f t="shared" si="21"/>
        <v>0</v>
      </c>
      <c r="I157" s="186"/>
      <c r="J157" s="186">
        <f t="shared" si="22"/>
        <v>0</v>
      </c>
      <c r="K157" s="186">
        <f t="shared" si="23"/>
        <v>0</v>
      </c>
      <c r="L157" s="186"/>
    </row>
    <row r="158" spans="1:12" ht="18.600000000000001" customHeight="1" x14ac:dyDescent="0.45">
      <c r="A158" s="1009"/>
      <c r="B158" s="1014"/>
      <c r="C158" s="1014" t="s">
        <v>582</v>
      </c>
      <c r="D158" s="275"/>
      <c r="E158" s="184"/>
      <c r="F158" s="276" t="s">
        <v>19</v>
      </c>
      <c r="G158" s="186"/>
      <c r="H158" s="186">
        <f t="shared" si="21"/>
        <v>0</v>
      </c>
      <c r="I158" s="186"/>
      <c r="J158" s="186">
        <f t="shared" si="22"/>
        <v>0</v>
      </c>
      <c r="K158" s="186">
        <f t="shared" si="23"/>
        <v>0</v>
      </c>
      <c r="L158" s="186"/>
    </row>
    <row r="159" spans="1:12" ht="18.600000000000001" customHeight="1" x14ac:dyDescent="0.45">
      <c r="A159" s="1009"/>
      <c r="B159" s="1014"/>
      <c r="C159" s="1014" t="s">
        <v>583</v>
      </c>
      <c r="D159" s="275"/>
      <c r="E159" s="184"/>
      <c r="F159" s="276" t="s">
        <v>19</v>
      </c>
      <c r="G159" s="186"/>
      <c r="H159" s="186">
        <f t="shared" si="21"/>
        <v>0</v>
      </c>
      <c r="I159" s="186"/>
      <c r="J159" s="186">
        <f t="shared" si="22"/>
        <v>0</v>
      </c>
      <c r="K159" s="186">
        <f t="shared" si="23"/>
        <v>0</v>
      </c>
      <c r="L159" s="186"/>
    </row>
    <row r="160" spans="1:12" ht="18.600000000000001" customHeight="1" x14ac:dyDescent="0.45">
      <c r="A160" s="1009"/>
      <c r="B160" s="1014"/>
      <c r="C160" s="1014" t="s">
        <v>584</v>
      </c>
      <c r="D160" s="275"/>
      <c r="E160" s="184"/>
      <c r="F160" s="276" t="s">
        <v>19</v>
      </c>
      <c r="G160" s="186"/>
      <c r="H160" s="186">
        <f t="shared" si="21"/>
        <v>0</v>
      </c>
      <c r="I160" s="186"/>
      <c r="J160" s="186">
        <f t="shared" si="22"/>
        <v>0</v>
      </c>
      <c r="K160" s="186">
        <f t="shared" si="23"/>
        <v>0</v>
      </c>
      <c r="L160" s="186"/>
    </row>
    <row r="161" spans="1:14" ht="18.600000000000001" customHeight="1" x14ac:dyDescent="0.45">
      <c r="A161" s="1009"/>
      <c r="B161" s="1014"/>
      <c r="C161" s="1014" t="s">
        <v>585</v>
      </c>
      <c r="D161" s="275"/>
      <c r="E161" s="184"/>
      <c r="F161" s="276" t="s">
        <v>19</v>
      </c>
      <c r="G161" s="186"/>
      <c r="H161" s="186">
        <f t="shared" si="21"/>
        <v>0</v>
      </c>
      <c r="I161" s="186"/>
      <c r="J161" s="186">
        <f t="shared" si="22"/>
        <v>0</v>
      </c>
      <c r="K161" s="186">
        <f t="shared" si="23"/>
        <v>0</v>
      </c>
      <c r="L161" s="186"/>
    </row>
    <row r="162" spans="1:14" ht="18.600000000000001" customHeight="1" x14ac:dyDescent="0.45">
      <c r="A162" s="1009"/>
      <c r="B162" s="1014"/>
      <c r="C162" s="1014" t="s">
        <v>586</v>
      </c>
      <c r="D162" s="275"/>
      <c r="E162" s="184"/>
      <c r="F162" s="276" t="s">
        <v>19</v>
      </c>
      <c r="G162" s="186"/>
      <c r="H162" s="186">
        <f t="shared" si="21"/>
        <v>0</v>
      </c>
      <c r="I162" s="186"/>
      <c r="J162" s="186">
        <f t="shared" si="22"/>
        <v>0</v>
      </c>
      <c r="K162" s="186">
        <f t="shared" si="23"/>
        <v>0</v>
      </c>
      <c r="L162" s="186"/>
    </row>
    <row r="163" spans="1:14" ht="18.600000000000001" customHeight="1" x14ac:dyDescent="0.45">
      <c r="A163" s="1009"/>
      <c r="B163" s="1014"/>
      <c r="C163" s="1014" t="s">
        <v>587</v>
      </c>
      <c r="D163" s="275"/>
      <c r="E163" s="184"/>
      <c r="F163" s="276" t="s">
        <v>19</v>
      </c>
      <c r="G163" s="186"/>
      <c r="H163" s="186">
        <f t="shared" si="21"/>
        <v>0</v>
      </c>
      <c r="I163" s="186"/>
      <c r="J163" s="186">
        <f t="shared" si="22"/>
        <v>0</v>
      </c>
      <c r="K163" s="186">
        <f t="shared" si="23"/>
        <v>0</v>
      </c>
      <c r="L163" s="186"/>
    </row>
    <row r="164" spans="1:14" ht="18.600000000000001" customHeight="1" x14ac:dyDescent="0.45">
      <c r="A164" s="1009">
        <v>4.5</v>
      </c>
      <c r="B164" s="543" t="s">
        <v>594</v>
      </c>
      <c r="C164" s="211"/>
      <c r="D164" s="275"/>
      <c r="E164" s="184"/>
      <c r="F164" s="276"/>
      <c r="G164" s="186"/>
      <c r="H164" s="186"/>
      <c r="I164" s="186"/>
      <c r="J164" s="186"/>
      <c r="K164" s="186"/>
      <c r="L164" s="186"/>
    </row>
    <row r="165" spans="1:14" ht="18.600000000000001" customHeight="1" x14ac:dyDescent="0.45">
      <c r="A165" s="1009"/>
      <c r="B165" s="1014"/>
      <c r="C165" s="1014" t="s">
        <v>588</v>
      </c>
      <c r="D165" s="275"/>
      <c r="E165" s="184"/>
      <c r="F165" s="276" t="s">
        <v>19</v>
      </c>
      <c r="G165" s="186"/>
      <c r="H165" s="186">
        <f>E165*G165</f>
        <v>0</v>
      </c>
      <c r="I165" s="186"/>
      <c r="J165" s="186">
        <f>I165*E165</f>
        <v>0</v>
      </c>
      <c r="K165" s="186">
        <f>H165+J165</f>
        <v>0</v>
      </c>
      <c r="L165" s="186"/>
    </row>
    <row r="166" spans="1:14" ht="18.600000000000001" customHeight="1" x14ac:dyDescent="0.45">
      <c r="A166" s="1009">
        <v>4.5999999999999996</v>
      </c>
      <c r="B166" s="274" t="s">
        <v>185</v>
      </c>
      <c r="C166" s="211"/>
      <c r="D166" s="275"/>
      <c r="E166" s="184"/>
      <c r="F166" s="276"/>
      <c r="G166" s="186"/>
      <c r="H166" s="186"/>
      <c r="I166" s="186"/>
      <c r="J166" s="186"/>
      <c r="K166" s="186"/>
      <c r="L166" s="186"/>
    </row>
    <row r="167" spans="1:14" ht="18.600000000000001" customHeight="1" x14ac:dyDescent="0.45">
      <c r="A167" s="1009"/>
      <c r="B167" s="1014"/>
      <c r="C167" s="1014" t="s">
        <v>589</v>
      </c>
      <c r="D167" s="275"/>
      <c r="E167" s="184"/>
      <c r="F167" s="276" t="s">
        <v>19</v>
      </c>
      <c r="G167" s="186"/>
      <c r="H167" s="186">
        <f>E167*G167</f>
        <v>0</v>
      </c>
      <c r="I167" s="186"/>
      <c r="J167" s="186">
        <f>I167*E167</f>
        <v>0</v>
      </c>
      <c r="K167" s="186">
        <f>H167+J167</f>
        <v>0</v>
      </c>
      <c r="L167" s="186"/>
    </row>
    <row r="168" spans="1:14" ht="18.600000000000001" customHeight="1" x14ac:dyDescent="0.45">
      <c r="A168" s="1009"/>
      <c r="B168" s="1014"/>
      <c r="C168" s="1014" t="s">
        <v>590</v>
      </c>
      <c r="D168" s="275"/>
      <c r="E168" s="184"/>
      <c r="F168" s="276" t="s">
        <v>19</v>
      </c>
      <c r="G168" s="186"/>
      <c r="H168" s="186">
        <f>E168*G168</f>
        <v>0</v>
      </c>
      <c r="I168" s="186"/>
      <c r="J168" s="186">
        <f>I168*E168</f>
        <v>0</v>
      </c>
      <c r="K168" s="186">
        <f>H168+J168</f>
        <v>0</v>
      </c>
      <c r="L168" s="186"/>
    </row>
    <row r="169" spans="1:14" ht="18.600000000000001" customHeight="1" x14ac:dyDescent="0.45">
      <c r="A169" s="1009">
        <v>4.7</v>
      </c>
      <c r="B169" s="274" t="s">
        <v>186</v>
      </c>
      <c r="C169" s="211"/>
      <c r="D169" s="275"/>
      <c r="E169" s="184"/>
      <c r="F169" s="276"/>
      <c r="G169" s="186"/>
      <c r="H169" s="186"/>
      <c r="I169" s="186"/>
      <c r="J169" s="186"/>
      <c r="K169" s="186"/>
      <c r="L169" s="186"/>
    </row>
    <row r="170" spans="1:14" ht="18.600000000000001" customHeight="1" x14ac:dyDescent="0.45">
      <c r="A170" s="1009"/>
      <c r="B170" s="1014"/>
      <c r="C170" s="1014" t="s">
        <v>184</v>
      </c>
      <c r="D170" s="275"/>
      <c r="E170" s="184"/>
      <c r="F170" s="276" t="s">
        <v>19</v>
      </c>
      <c r="G170" s="186"/>
      <c r="H170" s="186">
        <f>E170*G170</f>
        <v>0</v>
      </c>
      <c r="I170" s="186"/>
      <c r="J170" s="186">
        <f>I170*E170</f>
        <v>0</v>
      </c>
      <c r="K170" s="186">
        <f>H170+J170</f>
        <v>0</v>
      </c>
      <c r="L170" s="186"/>
    </row>
    <row r="171" spans="1:14" ht="18.600000000000001" customHeight="1" x14ac:dyDescent="0.45">
      <c r="A171" s="1022">
        <v>4.8</v>
      </c>
      <c r="B171" s="1014" t="s">
        <v>220</v>
      </c>
      <c r="C171" s="1008"/>
      <c r="D171" s="275"/>
      <c r="E171" s="184"/>
      <c r="F171" s="184"/>
      <c r="G171" s="184"/>
      <c r="H171" s="184"/>
      <c r="I171" s="184"/>
      <c r="J171" s="184"/>
      <c r="K171" s="184"/>
      <c r="L171" s="186"/>
    </row>
    <row r="172" spans="1:14" s="9" customFormat="1" ht="18.600000000000001" customHeight="1" x14ac:dyDescent="0.45">
      <c r="A172" s="1023"/>
      <c r="B172" s="1024" t="s">
        <v>595</v>
      </c>
      <c r="C172" s="1025"/>
      <c r="D172" s="544"/>
      <c r="E172" s="184"/>
      <c r="F172" s="545" t="s">
        <v>19</v>
      </c>
      <c r="G172" s="186"/>
      <c r="H172" s="186">
        <f>E172*G172</f>
        <v>0</v>
      </c>
      <c r="I172" s="186"/>
      <c r="J172" s="186">
        <f>I172*E172</f>
        <v>0</v>
      </c>
      <c r="K172" s="186">
        <f>H172+J172</f>
        <v>0</v>
      </c>
      <c r="L172" s="186"/>
      <c r="M172" s="192"/>
    </row>
    <row r="173" spans="1:14" s="9" customFormat="1" ht="18.600000000000001" customHeight="1" x14ac:dyDescent="0.45">
      <c r="A173" s="1023"/>
      <c r="B173" s="1024" t="s">
        <v>596</v>
      </c>
      <c r="C173" s="1025"/>
      <c r="D173" s="544"/>
      <c r="E173" s="184"/>
      <c r="F173" s="545" t="s">
        <v>19</v>
      </c>
      <c r="G173" s="186"/>
      <c r="H173" s="186">
        <f>E173*G173</f>
        <v>0</v>
      </c>
      <c r="I173" s="186"/>
      <c r="J173" s="186">
        <f>I173*E173</f>
        <v>0</v>
      </c>
      <c r="K173" s="186">
        <f>H173+J173</f>
        <v>0</v>
      </c>
      <c r="L173" s="186"/>
      <c r="M173" s="192"/>
    </row>
    <row r="174" spans="1:14" ht="18.600000000000001" customHeight="1" x14ac:dyDescent="0.45">
      <c r="A174" s="1026"/>
      <c r="B174" s="1027"/>
      <c r="C174" s="1028"/>
      <c r="D174" s="278"/>
      <c r="E174" s="233"/>
      <c r="F174" s="279"/>
      <c r="G174" s="261"/>
      <c r="H174" s="261"/>
      <c r="I174" s="261"/>
      <c r="J174" s="261"/>
      <c r="K174" s="261"/>
      <c r="L174" s="186"/>
    </row>
    <row r="175" spans="1:14" s="240" customFormat="1" ht="18.600000000000001" customHeight="1" x14ac:dyDescent="0.45">
      <c r="A175" s="538"/>
      <c r="B175" s="1175" t="s">
        <v>188</v>
      </c>
      <c r="C175" s="1176"/>
      <c r="D175" s="1177"/>
      <c r="E175" s="530"/>
      <c r="F175" s="531"/>
      <c r="G175" s="532"/>
      <c r="H175" s="533">
        <f>SUM(H131:H173)</f>
        <v>0</v>
      </c>
      <c r="I175" s="532"/>
      <c r="J175" s="533">
        <f>SUM(J131:J173)</f>
        <v>0</v>
      </c>
      <c r="K175" s="533">
        <f>SUM(K131:K174)</f>
        <v>0</v>
      </c>
      <c r="L175" s="531"/>
      <c r="N175" s="192"/>
    </row>
    <row r="176" spans="1:14" ht="18.600000000000001" customHeight="1" x14ac:dyDescent="0.4">
      <c r="A176" s="262">
        <v>5</v>
      </c>
      <c r="B176" s="1249" t="s">
        <v>189</v>
      </c>
      <c r="C176" s="1250"/>
      <c r="D176" s="1251"/>
      <c r="E176" s="272"/>
      <c r="F176" s="196"/>
      <c r="G176" s="272"/>
      <c r="H176" s="272"/>
      <c r="I176" s="273"/>
      <c r="J176" s="273"/>
      <c r="K176" s="273"/>
      <c r="L176" s="222"/>
    </row>
    <row r="177" spans="1:12" ht="18.600000000000001" customHeight="1" x14ac:dyDescent="0.5">
      <c r="A177" s="1009">
        <v>5.0999999999999996</v>
      </c>
      <c r="B177" s="1029" t="s">
        <v>190</v>
      </c>
      <c r="C177" s="1030"/>
      <c r="D177" s="1031"/>
      <c r="E177" s="280"/>
      <c r="F177" s="201"/>
      <c r="G177" s="280"/>
      <c r="H177" s="280"/>
      <c r="I177" s="222"/>
      <c r="J177" s="222"/>
      <c r="K177" s="222"/>
      <c r="L177" s="222"/>
    </row>
    <row r="178" spans="1:12" ht="18.600000000000001" customHeight="1" x14ac:dyDescent="0.45">
      <c r="A178" s="1009"/>
      <c r="B178" s="1019" t="s">
        <v>191</v>
      </c>
      <c r="C178" s="1014"/>
      <c r="D178" s="1029"/>
      <c r="E178" s="184"/>
      <c r="F178" s="276" t="s">
        <v>209</v>
      </c>
      <c r="G178" s="186"/>
      <c r="H178" s="186">
        <f t="shared" ref="H178:H186" si="24">E178*G178</f>
        <v>0</v>
      </c>
      <c r="I178" s="186"/>
      <c r="J178" s="186">
        <f t="shared" ref="J178:J186" si="25">I178*E178</f>
        <v>0</v>
      </c>
      <c r="K178" s="186">
        <f t="shared" ref="K178:K186" si="26">H178+J178</f>
        <v>0</v>
      </c>
      <c r="L178" s="186"/>
    </row>
    <row r="179" spans="1:12" ht="18.600000000000001" customHeight="1" x14ac:dyDescent="0.45">
      <c r="A179" s="1009"/>
      <c r="B179" s="1019" t="s">
        <v>192</v>
      </c>
      <c r="C179" s="1014"/>
      <c r="D179" s="1029"/>
      <c r="E179" s="184"/>
      <c r="F179" s="276" t="s">
        <v>209</v>
      </c>
      <c r="G179" s="186"/>
      <c r="H179" s="186">
        <f t="shared" si="24"/>
        <v>0</v>
      </c>
      <c r="I179" s="186"/>
      <c r="J179" s="186">
        <f t="shared" si="25"/>
        <v>0</v>
      </c>
      <c r="K179" s="186">
        <f t="shared" si="26"/>
        <v>0</v>
      </c>
      <c r="L179" s="186"/>
    </row>
    <row r="180" spans="1:12" ht="18.600000000000001" customHeight="1" x14ac:dyDescent="0.45">
      <c r="A180" s="1009"/>
      <c r="B180" s="1019" t="s">
        <v>193</v>
      </c>
      <c r="C180" s="1014"/>
      <c r="D180" s="1029"/>
      <c r="E180" s="184"/>
      <c r="F180" s="276" t="s">
        <v>209</v>
      </c>
      <c r="G180" s="186"/>
      <c r="H180" s="186">
        <f t="shared" si="24"/>
        <v>0</v>
      </c>
      <c r="I180" s="186"/>
      <c r="J180" s="186">
        <f t="shared" si="25"/>
        <v>0</v>
      </c>
      <c r="K180" s="186">
        <f t="shared" si="26"/>
        <v>0</v>
      </c>
      <c r="L180" s="186"/>
    </row>
    <row r="181" spans="1:12" ht="18.600000000000001" customHeight="1" x14ac:dyDescent="0.45">
      <c r="A181" s="1009"/>
      <c r="B181" s="1019" t="s">
        <v>194</v>
      </c>
      <c r="C181" s="1014"/>
      <c r="D181" s="1029"/>
      <c r="E181" s="184"/>
      <c r="F181" s="276" t="s">
        <v>209</v>
      </c>
      <c r="G181" s="186"/>
      <c r="H181" s="186">
        <f t="shared" si="24"/>
        <v>0</v>
      </c>
      <c r="I181" s="186"/>
      <c r="J181" s="186">
        <f t="shared" si="25"/>
        <v>0</v>
      </c>
      <c r="K181" s="186">
        <f t="shared" si="26"/>
        <v>0</v>
      </c>
      <c r="L181" s="186"/>
    </row>
    <row r="182" spans="1:12" ht="18.600000000000001" customHeight="1" x14ac:dyDescent="0.45">
      <c r="A182" s="1009"/>
      <c r="B182" s="1019" t="s">
        <v>195</v>
      </c>
      <c r="C182" s="1014"/>
      <c r="D182" s="1029"/>
      <c r="E182" s="184"/>
      <c r="F182" s="276" t="s">
        <v>209</v>
      </c>
      <c r="G182" s="186"/>
      <c r="H182" s="186">
        <f t="shared" si="24"/>
        <v>0</v>
      </c>
      <c r="I182" s="186"/>
      <c r="J182" s="186">
        <f t="shared" si="25"/>
        <v>0</v>
      </c>
      <c r="K182" s="186">
        <f t="shared" si="26"/>
        <v>0</v>
      </c>
      <c r="L182" s="186"/>
    </row>
    <row r="183" spans="1:12" ht="18.600000000000001" customHeight="1" x14ac:dyDescent="0.45">
      <c r="A183" s="1009"/>
      <c r="B183" s="1019" t="s">
        <v>196</v>
      </c>
      <c r="C183" s="1014"/>
      <c r="D183" s="1029"/>
      <c r="E183" s="184"/>
      <c r="F183" s="276" t="s">
        <v>209</v>
      </c>
      <c r="G183" s="186"/>
      <c r="H183" s="186">
        <f t="shared" si="24"/>
        <v>0</v>
      </c>
      <c r="I183" s="186"/>
      <c r="J183" s="186">
        <f t="shared" si="25"/>
        <v>0</v>
      </c>
      <c r="K183" s="186">
        <f t="shared" si="26"/>
        <v>0</v>
      </c>
      <c r="L183" s="186"/>
    </row>
    <row r="184" spans="1:12" ht="18.600000000000001" customHeight="1" x14ac:dyDescent="0.45">
      <c r="A184" s="1009"/>
      <c r="B184" s="1019" t="s">
        <v>197</v>
      </c>
      <c r="C184" s="1014"/>
      <c r="D184" s="1029"/>
      <c r="E184" s="184"/>
      <c r="F184" s="276" t="s">
        <v>209</v>
      </c>
      <c r="G184" s="186"/>
      <c r="H184" s="186">
        <f t="shared" si="24"/>
        <v>0</v>
      </c>
      <c r="I184" s="186"/>
      <c r="J184" s="186">
        <f t="shared" si="25"/>
        <v>0</v>
      </c>
      <c r="K184" s="186">
        <f t="shared" si="26"/>
        <v>0</v>
      </c>
      <c r="L184" s="186"/>
    </row>
    <row r="185" spans="1:12" ht="18.600000000000001" customHeight="1" x14ac:dyDescent="0.45">
      <c r="A185" s="1009"/>
      <c r="B185" s="1019" t="s">
        <v>198</v>
      </c>
      <c r="C185" s="1014"/>
      <c r="D185" s="1029"/>
      <c r="E185" s="184"/>
      <c r="F185" s="276" t="s">
        <v>209</v>
      </c>
      <c r="G185" s="186"/>
      <c r="H185" s="186">
        <f t="shared" si="24"/>
        <v>0</v>
      </c>
      <c r="I185" s="186"/>
      <c r="J185" s="186">
        <f t="shared" si="25"/>
        <v>0</v>
      </c>
      <c r="K185" s="186">
        <f t="shared" si="26"/>
        <v>0</v>
      </c>
      <c r="L185" s="186"/>
    </row>
    <row r="186" spans="1:12" ht="18.600000000000001" customHeight="1" x14ac:dyDescent="0.45">
      <c r="A186" s="1009"/>
      <c r="B186" s="1019" t="s">
        <v>199</v>
      </c>
      <c r="C186" s="1014"/>
      <c r="D186" s="1029"/>
      <c r="E186" s="184"/>
      <c r="F186" s="276" t="s">
        <v>209</v>
      </c>
      <c r="G186" s="186"/>
      <c r="H186" s="186">
        <f t="shared" si="24"/>
        <v>0</v>
      </c>
      <c r="I186" s="186"/>
      <c r="J186" s="186">
        <f t="shared" si="25"/>
        <v>0</v>
      </c>
      <c r="K186" s="186">
        <f t="shared" si="26"/>
        <v>0</v>
      </c>
      <c r="L186" s="186"/>
    </row>
    <row r="187" spans="1:12" ht="18.600000000000001" customHeight="1" x14ac:dyDescent="0.45">
      <c r="A187" s="1009">
        <v>5.2</v>
      </c>
      <c r="B187" s="1019" t="s">
        <v>200</v>
      </c>
      <c r="C187" s="1014"/>
      <c r="D187" s="1029"/>
      <c r="E187" s="184"/>
      <c r="F187" s="276"/>
      <c r="G187" s="186"/>
      <c r="H187" s="186"/>
      <c r="I187" s="186"/>
      <c r="J187" s="186"/>
      <c r="K187" s="186"/>
      <c r="L187" s="186"/>
    </row>
    <row r="188" spans="1:12" ht="18.600000000000001" customHeight="1" x14ac:dyDescent="0.45">
      <c r="A188" s="1009"/>
      <c r="B188" s="1019" t="s">
        <v>201</v>
      </c>
      <c r="C188" s="1014"/>
      <c r="D188" s="1029"/>
      <c r="E188" s="184"/>
      <c r="F188" s="276" t="s">
        <v>209</v>
      </c>
      <c r="G188" s="186"/>
      <c r="H188" s="186">
        <f t="shared" ref="H188:H191" si="27">E188*G188</f>
        <v>0</v>
      </c>
      <c r="I188" s="186"/>
      <c r="J188" s="186">
        <f t="shared" ref="J188:J191" si="28">I188*E188</f>
        <v>0</v>
      </c>
      <c r="K188" s="186">
        <f t="shared" ref="K188:K191" si="29">H188+J188</f>
        <v>0</v>
      </c>
      <c r="L188" s="186"/>
    </row>
    <row r="189" spans="1:12" ht="18.600000000000001" customHeight="1" x14ac:dyDescent="0.45">
      <c r="A189" s="1009"/>
      <c r="B189" s="1019" t="s">
        <v>202</v>
      </c>
      <c r="C189" s="1014"/>
      <c r="D189" s="1029"/>
      <c r="E189" s="184"/>
      <c r="F189" s="276" t="s">
        <v>209</v>
      </c>
      <c r="G189" s="186"/>
      <c r="H189" s="186">
        <f t="shared" si="27"/>
        <v>0</v>
      </c>
      <c r="I189" s="186"/>
      <c r="J189" s="186">
        <f t="shared" si="28"/>
        <v>0</v>
      </c>
      <c r="K189" s="186">
        <f t="shared" si="29"/>
        <v>0</v>
      </c>
      <c r="L189" s="186"/>
    </row>
    <row r="190" spans="1:12" ht="18.600000000000001" customHeight="1" x14ac:dyDescent="0.45">
      <c r="A190" s="1009"/>
      <c r="B190" s="1019" t="s">
        <v>203</v>
      </c>
      <c r="C190" s="1014"/>
      <c r="D190" s="1029"/>
      <c r="E190" s="184"/>
      <c r="F190" s="276" t="s">
        <v>209</v>
      </c>
      <c r="G190" s="186"/>
      <c r="H190" s="186">
        <f t="shared" si="27"/>
        <v>0</v>
      </c>
      <c r="I190" s="186"/>
      <c r="J190" s="186">
        <f t="shared" si="28"/>
        <v>0</v>
      </c>
      <c r="K190" s="186">
        <f t="shared" si="29"/>
        <v>0</v>
      </c>
      <c r="L190" s="186"/>
    </row>
    <row r="191" spans="1:12" ht="18.600000000000001" customHeight="1" x14ac:dyDescent="0.45">
      <c r="A191" s="1009"/>
      <c r="B191" s="1019" t="s">
        <v>204</v>
      </c>
      <c r="C191" s="1014"/>
      <c r="D191" s="1029"/>
      <c r="E191" s="184"/>
      <c r="F191" s="276" t="s">
        <v>209</v>
      </c>
      <c r="G191" s="186"/>
      <c r="H191" s="186">
        <f t="shared" si="27"/>
        <v>0</v>
      </c>
      <c r="I191" s="186"/>
      <c r="J191" s="186">
        <f t="shared" si="28"/>
        <v>0</v>
      </c>
      <c r="K191" s="186">
        <f t="shared" si="29"/>
        <v>0</v>
      </c>
      <c r="L191" s="186"/>
    </row>
    <row r="192" spans="1:12" ht="18.600000000000001" customHeight="1" x14ac:dyDescent="0.45">
      <c r="A192" s="1009">
        <v>5.3</v>
      </c>
      <c r="B192" s="1019" t="s">
        <v>205</v>
      </c>
      <c r="C192" s="1014"/>
      <c r="D192" s="1029"/>
      <c r="E192" s="184"/>
      <c r="F192" s="276"/>
      <c r="G192" s="186"/>
      <c r="H192" s="186"/>
      <c r="I192" s="186"/>
      <c r="J192" s="186"/>
      <c r="K192" s="186"/>
      <c r="L192" s="186"/>
    </row>
    <row r="193" spans="1:12" ht="18.600000000000001" customHeight="1" x14ac:dyDescent="0.45">
      <c r="A193" s="1009"/>
      <c r="B193" s="1019" t="s">
        <v>191</v>
      </c>
      <c r="C193" s="1014"/>
      <c r="D193" s="1029"/>
      <c r="E193" s="184"/>
      <c r="F193" s="276" t="s">
        <v>209</v>
      </c>
      <c r="G193" s="186"/>
      <c r="H193" s="186">
        <f t="shared" ref="H193:H201" si="30">E193*G193</f>
        <v>0</v>
      </c>
      <c r="I193" s="186"/>
      <c r="J193" s="186">
        <f t="shared" ref="J193:J201" si="31">I193*E193</f>
        <v>0</v>
      </c>
      <c r="K193" s="186">
        <f t="shared" ref="K193:K201" si="32">H193+J193</f>
        <v>0</v>
      </c>
      <c r="L193" s="186"/>
    </row>
    <row r="194" spans="1:12" ht="18.600000000000001" customHeight="1" x14ac:dyDescent="0.45">
      <c r="A194" s="1009"/>
      <c r="B194" s="1019" t="s">
        <v>192</v>
      </c>
      <c r="C194" s="1014"/>
      <c r="D194" s="1029"/>
      <c r="E194" s="184"/>
      <c r="F194" s="276" t="s">
        <v>209</v>
      </c>
      <c r="G194" s="186"/>
      <c r="H194" s="186">
        <f t="shared" si="30"/>
        <v>0</v>
      </c>
      <c r="I194" s="186"/>
      <c r="J194" s="186">
        <f t="shared" si="31"/>
        <v>0</v>
      </c>
      <c r="K194" s="186">
        <f t="shared" si="32"/>
        <v>0</v>
      </c>
      <c r="L194" s="186"/>
    </row>
    <row r="195" spans="1:12" ht="18.600000000000001" customHeight="1" x14ac:dyDescent="0.45">
      <c r="A195" s="1009"/>
      <c r="B195" s="1019" t="s">
        <v>193</v>
      </c>
      <c r="C195" s="1014"/>
      <c r="D195" s="1029"/>
      <c r="E195" s="184"/>
      <c r="F195" s="276" t="s">
        <v>209</v>
      </c>
      <c r="G195" s="186"/>
      <c r="H195" s="186">
        <f t="shared" si="30"/>
        <v>0</v>
      </c>
      <c r="I195" s="186"/>
      <c r="J195" s="186">
        <f t="shared" si="31"/>
        <v>0</v>
      </c>
      <c r="K195" s="186">
        <f t="shared" si="32"/>
        <v>0</v>
      </c>
      <c r="L195" s="186"/>
    </row>
    <row r="196" spans="1:12" ht="18.600000000000001" customHeight="1" x14ac:dyDescent="0.45">
      <c r="A196" s="1009"/>
      <c r="B196" s="1019" t="s">
        <v>194</v>
      </c>
      <c r="C196" s="1014"/>
      <c r="D196" s="1029"/>
      <c r="E196" s="184"/>
      <c r="F196" s="276" t="s">
        <v>209</v>
      </c>
      <c r="G196" s="186"/>
      <c r="H196" s="186">
        <f t="shared" si="30"/>
        <v>0</v>
      </c>
      <c r="I196" s="186"/>
      <c r="J196" s="186">
        <f t="shared" si="31"/>
        <v>0</v>
      </c>
      <c r="K196" s="186">
        <f t="shared" si="32"/>
        <v>0</v>
      </c>
      <c r="L196" s="186"/>
    </row>
    <row r="197" spans="1:12" ht="18.600000000000001" customHeight="1" x14ac:dyDescent="0.45">
      <c r="A197" s="1009"/>
      <c r="B197" s="1019" t="s">
        <v>195</v>
      </c>
      <c r="C197" s="1014"/>
      <c r="D197" s="1029"/>
      <c r="E197" s="184"/>
      <c r="F197" s="276" t="s">
        <v>209</v>
      </c>
      <c r="G197" s="186"/>
      <c r="H197" s="186">
        <f t="shared" si="30"/>
        <v>0</v>
      </c>
      <c r="I197" s="186"/>
      <c r="J197" s="186">
        <f t="shared" si="31"/>
        <v>0</v>
      </c>
      <c r="K197" s="186">
        <f t="shared" si="32"/>
        <v>0</v>
      </c>
      <c r="L197" s="186"/>
    </row>
    <row r="198" spans="1:12" ht="18.600000000000001" customHeight="1" x14ac:dyDescent="0.45">
      <c r="A198" s="1009"/>
      <c r="B198" s="1019" t="s">
        <v>196</v>
      </c>
      <c r="C198" s="1014"/>
      <c r="D198" s="1029"/>
      <c r="E198" s="184"/>
      <c r="F198" s="276" t="s">
        <v>209</v>
      </c>
      <c r="G198" s="186"/>
      <c r="H198" s="186">
        <f t="shared" si="30"/>
        <v>0</v>
      </c>
      <c r="I198" s="186"/>
      <c r="J198" s="186">
        <f t="shared" si="31"/>
        <v>0</v>
      </c>
      <c r="K198" s="186">
        <f t="shared" si="32"/>
        <v>0</v>
      </c>
      <c r="L198" s="186"/>
    </row>
    <row r="199" spans="1:12" ht="18.600000000000001" customHeight="1" x14ac:dyDescent="0.45">
      <c r="A199" s="1009"/>
      <c r="B199" s="1019" t="s">
        <v>197</v>
      </c>
      <c r="C199" s="1014"/>
      <c r="D199" s="1029"/>
      <c r="E199" s="184"/>
      <c r="F199" s="276" t="s">
        <v>209</v>
      </c>
      <c r="G199" s="186"/>
      <c r="H199" s="186">
        <f t="shared" si="30"/>
        <v>0</v>
      </c>
      <c r="I199" s="186"/>
      <c r="J199" s="186">
        <f t="shared" si="31"/>
        <v>0</v>
      </c>
      <c r="K199" s="186">
        <f t="shared" si="32"/>
        <v>0</v>
      </c>
      <c r="L199" s="186"/>
    </row>
    <row r="200" spans="1:12" ht="18.600000000000001" customHeight="1" x14ac:dyDescent="0.45">
      <c r="A200" s="1009"/>
      <c r="B200" s="1019" t="s">
        <v>198</v>
      </c>
      <c r="C200" s="1014"/>
      <c r="D200" s="1029"/>
      <c r="E200" s="184"/>
      <c r="F200" s="276" t="s">
        <v>209</v>
      </c>
      <c r="G200" s="186"/>
      <c r="H200" s="186">
        <f t="shared" si="30"/>
        <v>0</v>
      </c>
      <c r="I200" s="186"/>
      <c r="J200" s="186">
        <f t="shared" si="31"/>
        <v>0</v>
      </c>
      <c r="K200" s="186">
        <f t="shared" si="32"/>
        <v>0</v>
      </c>
      <c r="L200" s="186"/>
    </row>
    <row r="201" spans="1:12" ht="18.600000000000001" customHeight="1" x14ac:dyDescent="0.45">
      <c r="A201" s="1009"/>
      <c r="B201" s="1019" t="s">
        <v>199</v>
      </c>
      <c r="C201" s="1014"/>
      <c r="D201" s="1029"/>
      <c r="E201" s="184"/>
      <c r="F201" s="276" t="s">
        <v>209</v>
      </c>
      <c r="G201" s="186"/>
      <c r="H201" s="186">
        <f t="shared" si="30"/>
        <v>0</v>
      </c>
      <c r="I201" s="186"/>
      <c r="J201" s="186">
        <f t="shared" si="31"/>
        <v>0</v>
      </c>
      <c r="K201" s="186">
        <f t="shared" si="32"/>
        <v>0</v>
      </c>
      <c r="L201" s="186"/>
    </row>
    <row r="202" spans="1:12" ht="18.600000000000001" customHeight="1" x14ac:dyDescent="0.45">
      <c r="A202" s="1009">
        <v>5.4</v>
      </c>
      <c r="B202" s="1019" t="s">
        <v>206</v>
      </c>
      <c r="C202" s="1014"/>
      <c r="D202" s="1029"/>
      <c r="E202" s="184"/>
      <c r="F202" s="276"/>
      <c r="G202" s="186"/>
      <c r="H202" s="186"/>
      <c r="I202" s="186"/>
      <c r="J202" s="186"/>
      <c r="K202" s="186"/>
      <c r="L202" s="186"/>
    </row>
    <row r="203" spans="1:12" ht="18.600000000000001" customHeight="1" x14ac:dyDescent="0.45">
      <c r="A203" s="1009"/>
      <c r="B203" s="1019" t="s">
        <v>201</v>
      </c>
      <c r="C203" s="1014"/>
      <c r="D203" s="1029"/>
      <c r="E203" s="184"/>
      <c r="F203" s="276" t="s">
        <v>209</v>
      </c>
      <c r="G203" s="186"/>
      <c r="H203" s="186">
        <f t="shared" ref="H203:H206" si="33">E203*G203</f>
        <v>0</v>
      </c>
      <c r="I203" s="186"/>
      <c r="J203" s="186">
        <f t="shared" ref="J203:J206" si="34">I203*E203</f>
        <v>0</v>
      </c>
      <c r="K203" s="186">
        <f t="shared" ref="K203:K208" si="35">H203+J203</f>
        <v>0</v>
      </c>
      <c r="L203" s="186"/>
    </row>
    <row r="204" spans="1:12" ht="18.600000000000001" customHeight="1" x14ac:dyDescent="0.45">
      <c r="A204" s="1009"/>
      <c r="B204" s="1019" t="s">
        <v>202</v>
      </c>
      <c r="C204" s="1014"/>
      <c r="D204" s="1029"/>
      <c r="E204" s="184"/>
      <c r="F204" s="276" t="s">
        <v>209</v>
      </c>
      <c r="G204" s="186"/>
      <c r="H204" s="186">
        <f t="shared" si="33"/>
        <v>0</v>
      </c>
      <c r="I204" s="186"/>
      <c r="J204" s="186">
        <f t="shared" si="34"/>
        <v>0</v>
      </c>
      <c r="K204" s="186">
        <f t="shared" si="35"/>
        <v>0</v>
      </c>
      <c r="L204" s="186"/>
    </row>
    <row r="205" spans="1:12" ht="18.600000000000001" customHeight="1" x14ac:dyDescent="0.45">
      <c r="A205" s="1009"/>
      <c r="B205" s="1019" t="s">
        <v>203</v>
      </c>
      <c r="C205" s="1014"/>
      <c r="D205" s="1029"/>
      <c r="E205" s="184"/>
      <c r="F205" s="276" t="s">
        <v>209</v>
      </c>
      <c r="G205" s="186"/>
      <c r="H205" s="186">
        <f t="shared" si="33"/>
        <v>0</v>
      </c>
      <c r="I205" s="186"/>
      <c r="J205" s="186">
        <f t="shared" si="34"/>
        <v>0</v>
      </c>
      <c r="K205" s="186">
        <f t="shared" si="35"/>
        <v>0</v>
      </c>
      <c r="L205" s="186"/>
    </row>
    <row r="206" spans="1:12" ht="18.600000000000001" customHeight="1" x14ac:dyDescent="0.45">
      <c r="A206" s="1009"/>
      <c r="B206" s="1019" t="s">
        <v>204</v>
      </c>
      <c r="C206" s="1014"/>
      <c r="D206" s="1029"/>
      <c r="E206" s="184"/>
      <c r="F206" s="276" t="s">
        <v>209</v>
      </c>
      <c r="G206" s="186"/>
      <c r="H206" s="186">
        <f t="shared" si="33"/>
        <v>0</v>
      </c>
      <c r="I206" s="186"/>
      <c r="J206" s="186">
        <f t="shared" si="34"/>
        <v>0</v>
      </c>
      <c r="K206" s="186">
        <f t="shared" si="35"/>
        <v>0</v>
      </c>
      <c r="L206" s="186"/>
    </row>
    <row r="207" spans="1:12" ht="18.600000000000001" customHeight="1" x14ac:dyDescent="0.45">
      <c r="A207" s="1009">
        <v>5.5</v>
      </c>
      <c r="B207" s="1019" t="s">
        <v>207</v>
      </c>
      <c r="C207" s="1014"/>
      <c r="D207" s="1029"/>
      <c r="E207" s="184"/>
      <c r="F207" s="276" t="s">
        <v>23</v>
      </c>
      <c r="G207" s="186"/>
      <c r="H207" s="186">
        <f>ROUNDUP(SUM(H178:H191)*0.4,0)</f>
        <v>0</v>
      </c>
      <c r="I207" s="186"/>
      <c r="J207" s="186">
        <f>SUM(J178:J191)*0.3</f>
        <v>0</v>
      </c>
      <c r="K207" s="186">
        <f t="shared" si="35"/>
        <v>0</v>
      </c>
      <c r="L207" s="186"/>
    </row>
    <row r="208" spans="1:12" ht="18.600000000000001" customHeight="1" x14ac:dyDescent="0.45">
      <c r="A208" s="1032">
        <v>5.6</v>
      </c>
      <c r="B208" s="1033" t="s">
        <v>208</v>
      </c>
      <c r="C208" s="1008"/>
      <c r="D208" s="1034"/>
      <c r="E208" s="184"/>
      <c r="F208" s="276" t="s">
        <v>23</v>
      </c>
      <c r="G208" s="186"/>
      <c r="H208" s="186">
        <f>ROUNDUP(SUM(H178:H191)*0.15,0)</f>
        <v>0</v>
      </c>
      <c r="I208" s="186"/>
      <c r="J208" s="186">
        <f>ROUNDUP(SUM(J178:J191)*0.15,0)</f>
        <v>0</v>
      </c>
      <c r="K208" s="186">
        <f t="shared" si="35"/>
        <v>0</v>
      </c>
      <c r="L208" s="186"/>
    </row>
    <row r="209" spans="1:14" ht="18.600000000000001" customHeight="1" x14ac:dyDescent="0.45">
      <c r="A209" s="1035"/>
      <c r="B209" s="1027"/>
      <c r="C209" s="1028"/>
      <c r="D209" s="1036"/>
      <c r="E209" s="232"/>
      <c r="F209" s="229"/>
      <c r="G209" s="228"/>
      <c r="H209" s="228"/>
      <c r="I209" s="228"/>
      <c r="J209" s="228"/>
      <c r="K209" s="228"/>
      <c r="L209" s="228"/>
    </row>
    <row r="210" spans="1:14" s="240" customFormat="1" ht="18.600000000000001" customHeight="1" x14ac:dyDescent="0.45">
      <c r="A210" s="538"/>
      <c r="B210" s="1175" t="s">
        <v>210</v>
      </c>
      <c r="C210" s="1176"/>
      <c r="D210" s="1177"/>
      <c r="E210" s="530"/>
      <c r="F210" s="531"/>
      <c r="G210" s="532"/>
      <c r="H210" s="533">
        <f>SUM(H178:H208)</f>
        <v>0</v>
      </c>
      <c r="I210" s="532"/>
      <c r="J210" s="533">
        <f>SUM(J178:J208)</f>
        <v>0</v>
      </c>
      <c r="K210" s="533">
        <f>SUM(K178:K208)</f>
        <v>0</v>
      </c>
      <c r="L210" s="531"/>
      <c r="M210" s="192"/>
      <c r="N210" s="192"/>
    </row>
    <row r="211" spans="1:14" ht="18.600000000000001" customHeight="1" x14ac:dyDescent="0.4">
      <c r="A211" s="262">
        <v>6</v>
      </c>
      <c r="B211" s="1252" t="s">
        <v>211</v>
      </c>
      <c r="C211" s="1252"/>
      <c r="D211" s="1253"/>
      <c r="E211" s="272"/>
      <c r="F211" s="196"/>
      <c r="G211" s="272"/>
      <c r="H211" s="272"/>
      <c r="I211" s="273"/>
      <c r="J211" s="273"/>
      <c r="K211" s="273"/>
      <c r="L211" s="549"/>
    </row>
    <row r="212" spans="1:14" ht="18.600000000000001" customHeight="1" x14ac:dyDescent="0.5">
      <c r="A212" s="1009">
        <v>6.1</v>
      </c>
      <c r="B212" s="1029" t="s">
        <v>212</v>
      </c>
      <c r="C212" s="276"/>
      <c r="D212" s="281"/>
      <c r="E212" s="280"/>
      <c r="F212" s="201"/>
      <c r="G212" s="280"/>
      <c r="H212" s="280"/>
      <c r="I212" s="222"/>
      <c r="J212" s="222"/>
      <c r="K212" s="222"/>
      <c r="L212" s="222"/>
    </row>
    <row r="213" spans="1:14" ht="18.600000000000001" customHeight="1" x14ac:dyDescent="0.45">
      <c r="A213" s="1009"/>
      <c r="B213" s="1029" t="s">
        <v>591</v>
      </c>
      <c r="C213" s="276"/>
      <c r="D213" s="281"/>
      <c r="E213" s="184"/>
      <c r="F213" s="201" t="s">
        <v>19</v>
      </c>
      <c r="G213" s="186"/>
      <c r="H213" s="186">
        <f>G213*E213</f>
        <v>0</v>
      </c>
      <c r="I213" s="186"/>
      <c r="J213" s="186">
        <f>I213*E213</f>
        <v>0</v>
      </c>
      <c r="K213" s="186">
        <f t="shared" ref="K213:K221" si="36">H213+J213</f>
        <v>0</v>
      </c>
      <c r="L213" s="222"/>
    </row>
    <row r="214" spans="1:14" ht="18.600000000000001" customHeight="1" x14ac:dyDescent="0.45">
      <c r="A214" s="1009">
        <v>6.2</v>
      </c>
      <c r="B214" s="1019" t="s">
        <v>213</v>
      </c>
      <c r="C214" s="211"/>
      <c r="D214" s="275"/>
      <c r="E214" s="184"/>
      <c r="F214" s="201" t="s">
        <v>23</v>
      </c>
      <c r="G214" s="186"/>
      <c r="H214" s="186"/>
      <c r="I214" s="186"/>
      <c r="J214" s="186"/>
      <c r="K214" s="186"/>
      <c r="L214" s="222"/>
    </row>
    <row r="215" spans="1:14" ht="18.600000000000001" customHeight="1" x14ac:dyDescent="0.45">
      <c r="A215" s="1009">
        <v>6.3</v>
      </c>
      <c r="B215" s="1019" t="s">
        <v>214</v>
      </c>
      <c r="C215" s="211"/>
      <c r="D215" s="275"/>
      <c r="E215" s="184"/>
      <c r="F215" s="201" t="s">
        <v>23</v>
      </c>
      <c r="G215" s="186"/>
      <c r="H215" s="186"/>
      <c r="I215" s="186"/>
      <c r="J215" s="186"/>
      <c r="K215" s="186"/>
      <c r="L215" s="222"/>
    </row>
    <row r="216" spans="1:14" ht="18.600000000000001" customHeight="1" x14ac:dyDescent="0.45">
      <c r="A216" s="1009">
        <v>6.4</v>
      </c>
      <c r="B216" s="1019" t="s">
        <v>215</v>
      </c>
      <c r="C216" s="211"/>
      <c r="D216" s="275"/>
      <c r="E216" s="184"/>
      <c r="F216" s="201" t="s">
        <v>19</v>
      </c>
      <c r="G216" s="186"/>
      <c r="H216" s="186">
        <f>G216*E216</f>
        <v>0</v>
      </c>
      <c r="I216" s="186"/>
      <c r="J216" s="186">
        <f>I216*E216</f>
        <v>0</v>
      </c>
      <c r="K216" s="186">
        <f t="shared" si="36"/>
        <v>0</v>
      </c>
      <c r="L216" s="222"/>
    </row>
    <row r="217" spans="1:14" ht="18.600000000000001" customHeight="1" x14ac:dyDescent="0.45">
      <c r="A217" s="1009">
        <v>6.5</v>
      </c>
      <c r="B217" s="1019" t="s">
        <v>216</v>
      </c>
      <c r="C217" s="211"/>
      <c r="D217" s="275"/>
      <c r="E217" s="184"/>
      <c r="F217" s="201" t="s">
        <v>19</v>
      </c>
      <c r="G217" s="186"/>
      <c r="H217" s="186">
        <f>G217*E217</f>
        <v>0</v>
      </c>
      <c r="I217" s="186"/>
      <c r="J217" s="186">
        <f t="shared" ref="J217:J221" si="37">I217*E217</f>
        <v>0</v>
      </c>
      <c r="K217" s="186">
        <f t="shared" si="36"/>
        <v>0</v>
      </c>
      <c r="L217" s="222"/>
    </row>
    <row r="218" spans="1:14" ht="18.600000000000001" customHeight="1" x14ac:dyDescent="0.45">
      <c r="A218" s="1009">
        <v>6.6</v>
      </c>
      <c r="B218" s="1019" t="s">
        <v>217</v>
      </c>
      <c r="C218" s="211"/>
      <c r="D218" s="275"/>
      <c r="E218" s="184"/>
      <c r="F218" s="201" t="s">
        <v>1183</v>
      </c>
      <c r="G218" s="282"/>
      <c r="H218" s="225">
        <v>0</v>
      </c>
      <c r="I218" s="186"/>
      <c r="J218" s="186">
        <f t="shared" si="37"/>
        <v>0</v>
      </c>
      <c r="K218" s="186">
        <f t="shared" si="36"/>
        <v>0</v>
      </c>
      <c r="L218" s="222"/>
    </row>
    <row r="219" spans="1:14" s="9" customFormat="1" ht="18.600000000000001" customHeight="1" x14ac:dyDescent="0.45">
      <c r="A219" s="1009">
        <v>6.7</v>
      </c>
      <c r="B219" s="1037" t="s">
        <v>601</v>
      </c>
      <c r="C219" s="546"/>
      <c r="D219" s="544"/>
      <c r="E219" s="184"/>
      <c r="F219" s="16" t="s">
        <v>19</v>
      </c>
      <c r="G219" s="547"/>
      <c r="H219" s="225">
        <v>0</v>
      </c>
      <c r="I219" s="186"/>
      <c r="J219" s="186">
        <f t="shared" si="37"/>
        <v>0</v>
      </c>
      <c r="K219" s="186">
        <f t="shared" si="36"/>
        <v>0</v>
      </c>
      <c r="L219" s="548"/>
      <c r="M219" s="192"/>
    </row>
    <row r="220" spans="1:14" ht="18.600000000000001" customHeight="1" x14ac:dyDescent="0.45">
      <c r="A220" s="1009">
        <v>6.8</v>
      </c>
      <c r="B220" s="1033" t="s">
        <v>218</v>
      </c>
      <c r="C220" s="283"/>
      <c r="D220" s="284"/>
      <c r="E220" s="215"/>
      <c r="F220" s="212" t="s">
        <v>19</v>
      </c>
      <c r="G220" s="285"/>
      <c r="H220" s="186">
        <f>G220*E220</f>
        <v>0</v>
      </c>
      <c r="I220" s="225"/>
      <c r="J220" s="225">
        <f t="shared" si="37"/>
        <v>0</v>
      </c>
      <c r="K220" s="225">
        <f t="shared" si="36"/>
        <v>0</v>
      </c>
      <c r="L220" s="226"/>
    </row>
    <row r="221" spans="1:14" ht="18.600000000000001" customHeight="1" x14ac:dyDescent="0.45">
      <c r="A221" s="1009">
        <v>6.9</v>
      </c>
      <c r="B221" s="1033" t="s">
        <v>592</v>
      </c>
      <c r="C221" s="283"/>
      <c r="D221" s="284"/>
      <c r="E221" s="215"/>
      <c r="F221" s="212" t="s">
        <v>19</v>
      </c>
      <c r="G221" s="285"/>
      <c r="H221" s="225">
        <f>G221*E221</f>
        <v>0</v>
      </c>
      <c r="I221" s="225"/>
      <c r="J221" s="225">
        <f t="shared" si="37"/>
        <v>0</v>
      </c>
      <c r="K221" s="225">
        <f t="shared" si="36"/>
        <v>0</v>
      </c>
      <c r="L221" s="226"/>
    </row>
    <row r="222" spans="1:14" ht="18.600000000000001" customHeight="1" x14ac:dyDescent="0.45">
      <c r="A222" s="1038"/>
      <c r="B222" s="1027"/>
      <c r="C222" s="279"/>
      <c r="D222" s="521"/>
      <c r="E222" s="231"/>
      <c r="F222" s="522"/>
      <c r="G222" s="523"/>
      <c r="H222" s="261"/>
      <c r="I222" s="261"/>
      <c r="J222" s="261"/>
      <c r="K222" s="261"/>
      <c r="L222" s="524"/>
    </row>
    <row r="223" spans="1:14" s="240" customFormat="1" ht="18.600000000000001" customHeight="1" x14ac:dyDescent="0.45">
      <c r="A223" s="538"/>
      <c r="B223" s="1175" t="s">
        <v>219</v>
      </c>
      <c r="C223" s="1176"/>
      <c r="D223" s="1177"/>
      <c r="E223" s="530"/>
      <c r="F223" s="531"/>
      <c r="G223" s="532"/>
      <c r="H223" s="533">
        <f>SUM(H213:H221)</f>
        <v>0</v>
      </c>
      <c r="I223" s="532"/>
      <c r="J223" s="533">
        <f>SUM(J213:J221)</f>
        <v>0</v>
      </c>
      <c r="K223" s="533">
        <f>SUM(K213:K221)</f>
        <v>0</v>
      </c>
      <c r="L223" s="531"/>
      <c r="M223" s="192"/>
    </row>
    <row r="224" spans="1:14" ht="18.600000000000001" customHeight="1" x14ac:dyDescent="0.5">
      <c r="A224" s="805">
        <v>7</v>
      </c>
      <c r="B224" s="700" t="s">
        <v>259</v>
      </c>
      <c r="C224" s="705"/>
      <c r="D224" s="198"/>
      <c r="E224" s="272"/>
      <c r="F224" s="273"/>
      <c r="G224" s="272"/>
      <c r="H224" s="272"/>
      <c r="I224" s="273"/>
      <c r="J224" s="273"/>
      <c r="K224" s="273"/>
      <c r="L224" s="273"/>
    </row>
    <row r="225" spans="1:12" ht="18.600000000000001" customHeight="1" x14ac:dyDescent="0.45">
      <c r="A225" s="222"/>
      <c r="B225" s="1029" t="s">
        <v>768</v>
      </c>
      <c r="C225" s="804"/>
      <c r="D225" s="203"/>
      <c r="E225" s="184"/>
      <c r="F225" s="222" t="s">
        <v>33</v>
      </c>
      <c r="G225" s="280"/>
      <c r="H225" s="185">
        <f>+G225*E225</f>
        <v>0</v>
      </c>
      <c r="I225" s="185"/>
      <c r="J225" s="806">
        <f>+I225*E225</f>
        <v>0</v>
      </c>
      <c r="K225" s="225">
        <f t="shared" ref="K225" si="38">H225+J225</f>
        <v>0</v>
      </c>
      <c r="L225" s="222"/>
    </row>
    <row r="226" spans="1:12" ht="18.600000000000001" customHeight="1" x14ac:dyDescent="0.5">
      <c r="A226" s="226"/>
      <c r="B226" s="807"/>
      <c r="C226" s="283"/>
      <c r="D226" s="213"/>
      <c r="E226" s="808"/>
      <c r="F226" s="226"/>
      <c r="G226" s="808"/>
      <c r="H226" s="808"/>
      <c r="I226" s="226"/>
      <c r="J226" s="226"/>
      <c r="K226" s="226"/>
      <c r="L226" s="226"/>
    </row>
    <row r="227" spans="1:12" ht="18.600000000000001" customHeight="1" x14ac:dyDescent="0.5">
      <c r="A227" s="790"/>
      <c r="B227" s="1148" t="s">
        <v>262</v>
      </c>
      <c r="C227" s="1149"/>
      <c r="D227" s="1150"/>
      <c r="E227" s="809"/>
      <c r="F227" s="790"/>
      <c r="G227" s="809"/>
      <c r="H227" s="533">
        <f>SUM(H225:H226)</f>
        <v>0</v>
      </c>
      <c r="I227" s="790"/>
      <c r="J227" s="810">
        <f>SUM(J225:J226)</f>
        <v>0</v>
      </c>
      <c r="K227" s="810">
        <f>SUM(K225:K226)</f>
        <v>0</v>
      </c>
      <c r="L227" s="790"/>
    </row>
  </sheetData>
  <mergeCells count="30">
    <mergeCell ref="B227:D227"/>
    <mergeCell ref="B32:D32"/>
    <mergeCell ref="B58:D58"/>
    <mergeCell ref="B118:D118"/>
    <mergeCell ref="B119:D119"/>
    <mergeCell ref="B129:D129"/>
    <mergeCell ref="B130:D130"/>
    <mergeCell ref="B175:D175"/>
    <mergeCell ref="B176:D176"/>
    <mergeCell ref="B210:D210"/>
    <mergeCell ref="B211:D211"/>
    <mergeCell ref="B223:D223"/>
    <mergeCell ref="I5:J5"/>
    <mergeCell ref="L5:L6"/>
    <mergeCell ref="B11:D11"/>
    <mergeCell ref="B12:D12"/>
    <mergeCell ref="B13:D13"/>
    <mergeCell ref="F5:F6"/>
    <mergeCell ref="G5:H5"/>
    <mergeCell ref="B14:D14"/>
    <mergeCell ref="A3:C3"/>
    <mergeCell ref="A5:A6"/>
    <mergeCell ref="B5:D6"/>
    <mergeCell ref="E5:E6"/>
    <mergeCell ref="A1:C1"/>
    <mergeCell ref="D1:G1"/>
    <mergeCell ref="J1:L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1" firstPageNumber="38" fitToHeight="0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124"/>
  <sheetViews>
    <sheetView view="pageBreakPreview" zoomScaleNormal="100" zoomScaleSheetLayoutView="100" workbookViewId="0">
      <selection activeCell="D3" sqref="D3"/>
    </sheetView>
  </sheetViews>
  <sheetFormatPr defaultColWidth="10.42578125" defaultRowHeight="18.600000000000001" customHeight="1" x14ac:dyDescent="0.5"/>
  <cols>
    <col min="1" max="1" width="6.7109375" style="192" customWidth="1"/>
    <col min="2" max="2" width="5.42578125" style="229" customWidth="1"/>
    <col min="3" max="3" width="17.28515625" style="229" customWidth="1"/>
    <col min="4" max="4" width="43.42578125" style="192" customWidth="1"/>
    <col min="5" max="5" width="11.140625" style="230" customWidth="1"/>
    <col min="6" max="6" width="9.5703125" style="192" customWidth="1"/>
    <col min="7" max="7" width="13.7109375" style="230" customWidth="1"/>
    <col min="8" max="8" width="14.140625" style="230" customWidth="1"/>
    <col min="9" max="10" width="13.7109375" style="192" customWidth="1"/>
    <col min="11" max="11" width="14.140625" style="192" customWidth="1"/>
    <col min="12" max="12" width="10.42578125" style="192" customWidth="1"/>
    <col min="13" max="13" width="11.140625" style="192" bestFit="1" customWidth="1"/>
    <col min="14" max="15" width="12.5703125" style="192" bestFit="1" customWidth="1"/>
    <col min="16" max="16" width="10.5703125" style="192" bestFit="1" customWidth="1"/>
    <col min="17" max="16384" width="10.42578125" style="192"/>
  </cols>
  <sheetData>
    <row r="1" spans="1:12" s="190" customFormat="1" ht="18.600000000000001" customHeight="1" x14ac:dyDescent="0.45">
      <c r="A1" s="1214" t="s">
        <v>5</v>
      </c>
      <c r="B1" s="1214"/>
      <c r="C1" s="1214"/>
      <c r="D1" s="1102" t="s">
        <v>89</v>
      </c>
      <c r="E1" s="1102"/>
      <c r="F1" s="1102"/>
      <c r="G1" s="1102"/>
      <c r="H1" s="187"/>
      <c r="I1" s="188" t="s">
        <v>0</v>
      </c>
      <c r="J1" s="1215" t="s">
        <v>602</v>
      </c>
      <c r="K1" s="1215"/>
      <c r="L1" s="1215"/>
    </row>
    <row r="2" spans="1:12" s="190" customFormat="1" ht="18.600000000000001" customHeight="1" x14ac:dyDescent="0.45">
      <c r="A2" s="1214" t="s">
        <v>6</v>
      </c>
      <c r="B2" s="1214"/>
      <c r="C2" s="1214"/>
      <c r="D2" s="1102" t="s">
        <v>88</v>
      </c>
      <c r="E2" s="1102"/>
      <c r="F2" s="1102"/>
      <c r="G2" s="1102"/>
      <c r="H2" s="191"/>
      <c r="I2" s="188" t="s">
        <v>1</v>
      </c>
      <c r="J2" s="1078">
        <v>44285</v>
      </c>
      <c r="K2" s="1078"/>
    </row>
    <row r="3" spans="1:12" s="190" customFormat="1" ht="18.600000000000001" customHeight="1" x14ac:dyDescent="0.5">
      <c r="A3" s="1214" t="s">
        <v>7</v>
      </c>
      <c r="B3" s="1214"/>
      <c r="C3" s="1214"/>
      <c r="D3" s="83"/>
      <c r="E3" s="193"/>
      <c r="G3" s="191"/>
      <c r="H3" s="187"/>
      <c r="I3" s="187"/>
      <c r="J3" s="967"/>
      <c r="K3" s="189"/>
    </row>
    <row r="4" spans="1:12" s="190" customFormat="1" ht="18.600000000000001" customHeight="1" x14ac:dyDescent="0.5">
      <c r="B4" s="194"/>
      <c r="C4" s="194"/>
      <c r="E4" s="193"/>
      <c r="G4" s="193"/>
      <c r="H4" s="193"/>
    </row>
    <row r="5" spans="1:12" ht="18.600000000000001" customHeight="1" x14ac:dyDescent="0.5">
      <c r="A5" s="1218" t="s">
        <v>8</v>
      </c>
      <c r="B5" s="1220" t="s">
        <v>9</v>
      </c>
      <c r="C5" s="1221"/>
      <c r="D5" s="1222"/>
      <c r="E5" s="1226" t="s">
        <v>10</v>
      </c>
      <c r="F5" s="1218" t="s">
        <v>11</v>
      </c>
      <c r="G5" s="1239" t="s">
        <v>12</v>
      </c>
      <c r="H5" s="1240"/>
      <c r="I5" s="1228" t="s">
        <v>13</v>
      </c>
      <c r="J5" s="1229"/>
      <c r="K5" s="968" t="s">
        <v>14</v>
      </c>
      <c r="L5" s="1218" t="s">
        <v>15</v>
      </c>
    </row>
    <row r="6" spans="1:12" ht="18.600000000000001" customHeight="1" x14ac:dyDescent="0.5">
      <c r="A6" s="1219"/>
      <c r="B6" s="1223"/>
      <c r="C6" s="1224"/>
      <c r="D6" s="1225"/>
      <c r="E6" s="1227"/>
      <c r="F6" s="1219"/>
      <c r="G6" s="195" t="s">
        <v>16</v>
      </c>
      <c r="H6" s="970" t="s">
        <v>17</v>
      </c>
      <c r="I6" s="195" t="s">
        <v>16</v>
      </c>
      <c r="J6" s="969" t="s">
        <v>17</v>
      </c>
      <c r="K6" s="969" t="s">
        <v>18</v>
      </c>
      <c r="L6" s="1219"/>
    </row>
    <row r="7" spans="1:12" ht="18.600000000000001" customHeight="1" x14ac:dyDescent="0.5">
      <c r="A7" s="196"/>
      <c r="B7" s="197" t="s">
        <v>25</v>
      </c>
      <c r="C7" s="241"/>
      <c r="D7" s="198"/>
      <c r="E7" s="242"/>
      <c r="F7" s="196"/>
      <c r="G7" s="199"/>
      <c r="H7" s="199"/>
      <c r="I7" s="200"/>
      <c r="J7" s="200"/>
      <c r="K7" s="200"/>
      <c r="L7" s="196"/>
    </row>
    <row r="8" spans="1:12" ht="18.600000000000001" customHeight="1" x14ac:dyDescent="0.5">
      <c r="A8" s="201"/>
      <c r="B8" s="202"/>
      <c r="C8" s="202"/>
      <c r="D8" s="203"/>
      <c r="E8" s="243"/>
      <c r="F8" s="201"/>
      <c r="G8" s="204"/>
      <c r="H8" s="204"/>
      <c r="I8" s="205"/>
      <c r="J8" s="205"/>
      <c r="K8" s="205"/>
      <c r="L8" s="201"/>
    </row>
    <row r="9" spans="1:12" ht="18.600000000000001" customHeight="1" x14ac:dyDescent="0.45">
      <c r="A9" s="244">
        <v>1</v>
      </c>
      <c r="B9" s="207" t="s">
        <v>165</v>
      </c>
      <c r="C9" s="209"/>
      <c r="D9" s="203"/>
      <c r="E9" s="237"/>
      <c r="F9" s="184" t="s">
        <v>9</v>
      </c>
      <c r="G9" s="184"/>
      <c r="H9" s="185">
        <f>H58</f>
        <v>0</v>
      </c>
      <c r="I9" s="185"/>
      <c r="J9" s="185">
        <f t="shared" ref="J9:K9" si="0">J58</f>
        <v>0</v>
      </c>
      <c r="K9" s="185">
        <f t="shared" si="0"/>
        <v>0</v>
      </c>
      <c r="L9" s="184"/>
    </row>
    <row r="10" spans="1:12" ht="18.600000000000001" customHeight="1" x14ac:dyDescent="0.45">
      <c r="A10" s="244">
        <v>2</v>
      </c>
      <c r="B10" s="1008" t="s">
        <v>389</v>
      </c>
      <c r="C10" s="235"/>
      <c r="D10" s="213"/>
      <c r="E10" s="237"/>
      <c r="F10" s="184" t="s">
        <v>9</v>
      </c>
      <c r="G10" s="185"/>
      <c r="H10" s="185">
        <f>H118</f>
        <v>0</v>
      </c>
      <c r="I10" s="185"/>
      <c r="J10" s="185">
        <f t="shared" ref="J10:K10" si="1">J118</f>
        <v>0</v>
      </c>
      <c r="K10" s="185">
        <f t="shared" si="1"/>
        <v>0</v>
      </c>
      <c r="L10" s="184"/>
    </row>
    <row r="11" spans="1:12" ht="18.600000000000001" customHeight="1" x14ac:dyDescent="0.4">
      <c r="A11" s="1010"/>
      <c r="B11" s="246"/>
      <c r="C11" s="209"/>
      <c r="D11" s="203"/>
      <c r="E11" s="237"/>
      <c r="F11" s="184"/>
      <c r="G11" s="185"/>
      <c r="H11" s="185"/>
      <c r="I11" s="184"/>
      <c r="J11" s="185"/>
      <c r="K11" s="185"/>
      <c r="L11" s="184"/>
    </row>
    <row r="12" spans="1:12" ht="18.600000000000001" customHeight="1" x14ac:dyDescent="0.4">
      <c r="A12" s="1010"/>
      <c r="B12" s="246"/>
      <c r="C12" s="209"/>
      <c r="D12" s="203"/>
      <c r="E12" s="237"/>
      <c r="F12" s="184"/>
      <c r="G12" s="185"/>
      <c r="H12" s="185"/>
      <c r="I12" s="184"/>
      <c r="J12" s="185"/>
      <c r="K12" s="185"/>
      <c r="L12" s="184"/>
    </row>
    <row r="13" spans="1:12" ht="18.600000000000001" customHeight="1" x14ac:dyDescent="0.4">
      <c r="A13" s="1010"/>
      <c r="B13" s="246"/>
      <c r="C13" s="209"/>
      <c r="D13" s="203"/>
      <c r="E13" s="237"/>
      <c r="F13" s="184"/>
      <c r="G13" s="185"/>
      <c r="H13" s="185"/>
      <c r="I13" s="184"/>
      <c r="J13" s="185"/>
      <c r="K13" s="185"/>
      <c r="L13" s="184"/>
    </row>
    <row r="14" spans="1:12" ht="18.600000000000001" customHeight="1" x14ac:dyDescent="0.4">
      <c r="A14" s="1010"/>
      <c r="B14" s="246"/>
      <c r="C14" s="209"/>
      <c r="D14" s="203"/>
      <c r="E14" s="237"/>
      <c r="F14" s="184"/>
      <c r="G14" s="185"/>
      <c r="H14" s="185"/>
      <c r="I14" s="184"/>
      <c r="J14" s="185"/>
      <c r="K14" s="185"/>
      <c r="L14" s="184"/>
    </row>
    <row r="15" spans="1:12" ht="18.600000000000001" customHeight="1" x14ac:dyDescent="0.4">
      <c r="A15" s="1010"/>
      <c r="B15" s="246"/>
      <c r="C15" s="209"/>
      <c r="D15" s="203"/>
      <c r="E15" s="237"/>
      <c r="F15" s="184"/>
      <c r="G15" s="185"/>
      <c r="H15" s="185"/>
      <c r="I15" s="184"/>
      <c r="J15" s="185"/>
      <c r="K15" s="185"/>
      <c r="L15" s="184"/>
    </row>
    <row r="16" spans="1:12" ht="18.600000000000001" customHeight="1" x14ac:dyDescent="0.4">
      <c r="A16" s="1010"/>
      <c r="B16" s="246"/>
      <c r="C16" s="209"/>
      <c r="D16" s="203"/>
      <c r="E16" s="237"/>
      <c r="F16" s="184"/>
      <c r="G16" s="185"/>
      <c r="H16" s="185"/>
      <c r="I16" s="184"/>
      <c r="J16" s="185"/>
      <c r="K16" s="185"/>
      <c r="L16" s="184"/>
    </row>
    <row r="17" spans="1:12" ht="18.600000000000001" customHeight="1" x14ac:dyDescent="0.4">
      <c r="A17" s="1010"/>
      <c r="B17" s="246"/>
      <c r="C17" s="209"/>
      <c r="D17" s="203"/>
      <c r="E17" s="237"/>
      <c r="F17" s="184"/>
      <c r="G17" s="185"/>
      <c r="H17" s="185"/>
      <c r="I17" s="184"/>
      <c r="J17" s="185"/>
      <c r="K17" s="185"/>
      <c r="L17" s="184"/>
    </row>
    <row r="18" spans="1:12" ht="18.600000000000001" customHeight="1" x14ac:dyDescent="0.4">
      <c r="A18" s="1010"/>
      <c r="B18" s="246"/>
      <c r="C18" s="209"/>
      <c r="D18" s="203"/>
      <c r="E18" s="237"/>
      <c r="F18" s="184"/>
      <c r="G18" s="185"/>
      <c r="H18" s="185"/>
      <c r="I18" s="184"/>
      <c r="J18" s="185"/>
      <c r="K18" s="185"/>
      <c r="L18" s="184"/>
    </row>
    <row r="19" spans="1:12" ht="18.600000000000001" customHeight="1" x14ac:dyDescent="0.4">
      <c r="A19" s="1010"/>
      <c r="B19" s="246"/>
      <c r="C19" s="209"/>
      <c r="D19" s="203"/>
      <c r="E19" s="237"/>
      <c r="F19" s="184"/>
      <c r="G19" s="185"/>
      <c r="H19" s="185"/>
      <c r="I19" s="184"/>
      <c r="J19" s="185"/>
      <c r="K19" s="185"/>
      <c r="L19" s="184"/>
    </row>
    <row r="20" spans="1:12" ht="18.600000000000001" customHeight="1" x14ac:dyDescent="0.4">
      <c r="A20" s="1010"/>
      <c r="B20" s="246"/>
      <c r="C20" s="209"/>
      <c r="D20" s="203"/>
      <c r="E20" s="237"/>
      <c r="F20" s="184"/>
      <c r="G20" s="185"/>
      <c r="H20" s="185"/>
      <c r="I20" s="184"/>
      <c r="J20" s="185"/>
      <c r="K20" s="185"/>
      <c r="L20" s="184"/>
    </row>
    <row r="21" spans="1:12" ht="18.600000000000001" customHeight="1" x14ac:dyDescent="0.4">
      <c r="A21" s="1010"/>
      <c r="B21" s="246"/>
      <c r="C21" s="209"/>
      <c r="D21" s="203"/>
      <c r="E21" s="237"/>
      <c r="F21" s="184"/>
      <c r="G21" s="185"/>
      <c r="H21" s="185"/>
      <c r="I21" s="184"/>
      <c r="J21" s="185"/>
      <c r="K21" s="185"/>
      <c r="L21" s="184"/>
    </row>
    <row r="22" spans="1:12" ht="18.600000000000001" customHeight="1" x14ac:dyDescent="0.4">
      <c r="A22" s="1010"/>
      <c r="B22" s="246"/>
      <c r="C22" s="209"/>
      <c r="D22" s="203"/>
      <c r="E22" s="237"/>
      <c r="F22" s="184"/>
      <c r="G22" s="185"/>
      <c r="H22" s="185"/>
      <c r="I22" s="184"/>
      <c r="J22" s="185"/>
      <c r="K22" s="185"/>
      <c r="L22" s="184"/>
    </row>
    <row r="23" spans="1:12" ht="18.600000000000001" customHeight="1" x14ac:dyDescent="0.4">
      <c r="A23" s="1010"/>
      <c r="B23" s="246"/>
      <c r="C23" s="209"/>
      <c r="D23" s="203"/>
      <c r="E23" s="237"/>
      <c r="F23" s="184"/>
      <c r="G23" s="185"/>
      <c r="H23" s="185"/>
      <c r="I23" s="184"/>
      <c r="J23" s="185"/>
      <c r="K23" s="185"/>
      <c r="L23" s="184"/>
    </row>
    <row r="24" spans="1:12" ht="18.600000000000001" customHeight="1" x14ac:dyDescent="0.4">
      <c r="A24" s="1010"/>
      <c r="B24" s="246"/>
      <c r="C24" s="209"/>
      <c r="D24" s="203"/>
      <c r="E24" s="237"/>
      <c r="F24" s="184"/>
      <c r="G24" s="185"/>
      <c r="H24" s="185"/>
      <c r="I24" s="184"/>
      <c r="J24" s="185"/>
      <c r="K24" s="185"/>
      <c r="L24" s="184"/>
    </row>
    <row r="25" spans="1:12" ht="18.600000000000001" customHeight="1" x14ac:dyDescent="0.4">
      <c r="A25" s="1010"/>
      <c r="B25" s="246"/>
      <c r="C25" s="209"/>
      <c r="D25" s="203"/>
      <c r="E25" s="237"/>
      <c r="F25" s="184"/>
      <c r="G25" s="185"/>
      <c r="H25" s="185"/>
      <c r="I25" s="184"/>
      <c r="J25" s="185"/>
      <c r="K25" s="185"/>
      <c r="L25" s="184"/>
    </row>
    <row r="26" spans="1:12" ht="18.600000000000001" customHeight="1" x14ac:dyDescent="0.4">
      <c r="A26" s="1010"/>
      <c r="B26" s="246"/>
      <c r="C26" s="209"/>
      <c r="D26" s="203"/>
      <c r="E26" s="237"/>
      <c r="F26" s="184"/>
      <c r="G26" s="185"/>
      <c r="H26" s="185"/>
      <c r="I26" s="184"/>
      <c r="J26" s="185"/>
      <c r="K26" s="185"/>
      <c r="L26" s="184"/>
    </row>
    <row r="27" spans="1:12" ht="18.600000000000001" customHeight="1" x14ac:dyDescent="0.4">
      <c r="A27" s="1010"/>
      <c r="B27" s="246"/>
      <c r="C27" s="209"/>
      <c r="D27" s="203"/>
      <c r="E27" s="237"/>
      <c r="F27" s="184"/>
      <c r="G27" s="185"/>
      <c r="H27" s="185"/>
      <c r="I27" s="184"/>
      <c r="J27" s="185"/>
      <c r="K27" s="185"/>
      <c r="L27" s="184"/>
    </row>
    <row r="28" spans="1:12" ht="18.600000000000001" customHeight="1" x14ac:dyDescent="0.4">
      <c r="A28" s="1010"/>
      <c r="B28" s="246"/>
      <c r="C28" s="209"/>
      <c r="D28" s="203"/>
      <c r="E28" s="237"/>
      <c r="F28" s="184"/>
      <c r="G28" s="185"/>
      <c r="H28" s="185"/>
      <c r="I28" s="184"/>
      <c r="J28" s="185"/>
      <c r="K28" s="185"/>
      <c r="L28" s="184"/>
    </row>
    <row r="29" spans="1:12" ht="18.600000000000001" customHeight="1" x14ac:dyDescent="0.4">
      <c r="A29" s="1010"/>
      <c r="B29" s="246"/>
      <c r="C29" s="209"/>
      <c r="D29" s="203"/>
      <c r="E29" s="237"/>
      <c r="F29" s="184"/>
      <c r="G29" s="185"/>
      <c r="H29" s="185"/>
      <c r="I29" s="184"/>
      <c r="J29" s="185"/>
      <c r="K29" s="185"/>
      <c r="L29" s="184"/>
    </row>
    <row r="30" spans="1:12" ht="18.600000000000001" customHeight="1" x14ac:dyDescent="0.4">
      <c r="A30" s="1010"/>
      <c r="B30" s="246"/>
      <c r="C30" s="209"/>
      <c r="D30" s="203"/>
      <c r="E30" s="237"/>
      <c r="F30" s="184"/>
      <c r="G30" s="185"/>
      <c r="H30" s="185"/>
      <c r="I30" s="184"/>
      <c r="J30" s="185"/>
      <c r="K30" s="185"/>
      <c r="L30" s="184"/>
    </row>
    <row r="31" spans="1:12" ht="18.600000000000001" customHeight="1" x14ac:dyDescent="0.4">
      <c r="A31" s="1011"/>
      <c r="B31" s="247"/>
      <c r="C31" s="235"/>
      <c r="D31" s="213"/>
      <c r="E31" s="248"/>
      <c r="F31" s="215"/>
      <c r="G31" s="214"/>
      <c r="H31" s="214"/>
      <c r="I31" s="215"/>
      <c r="J31" s="214"/>
      <c r="K31" s="214"/>
      <c r="L31" s="215"/>
    </row>
    <row r="32" spans="1:12" ht="18.600000000000001" customHeight="1" x14ac:dyDescent="0.5">
      <c r="A32" s="536"/>
      <c r="B32" s="1175" t="s">
        <v>26</v>
      </c>
      <c r="C32" s="1176"/>
      <c r="D32" s="1177"/>
      <c r="E32" s="537"/>
      <c r="F32" s="531"/>
      <c r="G32" s="533"/>
      <c r="H32" s="533">
        <f>SUM(H9:H10)</f>
        <v>0</v>
      </c>
      <c r="I32" s="531"/>
      <c r="J32" s="533">
        <f>SUM(J9:J10)</f>
        <v>0</v>
      </c>
      <c r="K32" s="533">
        <f>SUM(K9:K10)</f>
        <v>0</v>
      </c>
      <c r="L32" s="531"/>
    </row>
    <row r="33" spans="1:15" ht="18.600000000000001" customHeight="1" x14ac:dyDescent="0.4">
      <c r="A33" s="249">
        <v>1</v>
      </c>
      <c r="B33" s="218" t="s">
        <v>165</v>
      </c>
      <c r="C33" s="1013"/>
      <c r="D33" s="219"/>
      <c r="E33" s="237"/>
      <c r="F33" s="184"/>
      <c r="G33" s="185"/>
      <c r="H33" s="185"/>
      <c r="I33" s="184"/>
      <c r="J33" s="184"/>
      <c r="K33" s="185"/>
      <c r="L33" s="184"/>
    </row>
    <row r="34" spans="1:15" ht="18.600000000000001" customHeight="1" x14ac:dyDescent="0.45">
      <c r="A34" s="250">
        <v>1.1000000000000001</v>
      </c>
      <c r="B34" s="220" t="s">
        <v>166</v>
      </c>
      <c r="C34" s="251"/>
      <c r="D34" s="219"/>
      <c r="E34" s="234"/>
      <c r="F34" s="184"/>
      <c r="G34" s="184"/>
      <c r="H34" s="210"/>
      <c r="I34" s="185"/>
      <c r="J34" s="210"/>
      <c r="K34" s="252"/>
      <c r="L34" s="184"/>
    </row>
    <row r="35" spans="1:15" ht="18.600000000000001" customHeight="1" x14ac:dyDescent="0.45">
      <c r="A35" s="250"/>
      <c r="B35" s="253" t="s">
        <v>54</v>
      </c>
      <c r="C35" s="208" t="s">
        <v>93</v>
      </c>
      <c r="D35" s="208" t="s">
        <v>96</v>
      </c>
      <c r="E35" s="210"/>
      <c r="F35" s="184" t="s">
        <v>19</v>
      </c>
      <c r="G35" s="186"/>
      <c r="H35" s="186">
        <f>+G35*E35</f>
        <v>0</v>
      </c>
      <c r="I35" s="186">
        <v>0</v>
      </c>
      <c r="J35" s="186">
        <f>+I35*E35</f>
        <v>0</v>
      </c>
      <c r="K35" s="186">
        <f t="shared" ref="K35:K56" si="2">+H35+J35</f>
        <v>0</v>
      </c>
      <c r="L35" s="184"/>
      <c r="O35" s="217"/>
    </row>
    <row r="36" spans="1:15" ht="18.600000000000001" customHeight="1" x14ac:dyDescent="0.45">
      <c r="A36" s="250"/>
      <c r="B36" s="253" t="s">
        <v>54</v>
      </c>
      <c r="C36" s="208" t="s">
        <v>221</v>
      </c>
      <c r="D36" s="208" t="s">
        <v>530</v>
      </c>
      <c r="E36" s="210"/>
      <c r="F36" s="184" t="s">
        <v>19</v>
      </c>
      <c r="G36" s="186"/>
      <c r="H36" s="186">
        <f t="shared" ref="H36:H55" si="3">+G36*E36</f>
        <v>0</v>
      </c>
      <c r="I36" s="186">
        <v>0</v>
      </c>
      <c r="J36" s="186">
        <f t="shared" ref="J36:J55" si="4">+I36*E36</f>
        <v>0</v>
      </c>
      <c r="K36" s="186">
        <f t="shared" si="2"/>
        <v>0</v>
      </c>
      <c r="L36" s="184" t="s">
        <v>2</v>
      </c>
      <c r="O36" s="217"/>
    </row>
    <row r="37" spans="1:15" ht="18.600000000000001" customHeight="1" x14ac:dyDescent="0.45">
      <c r="A37" s="250"/>
      <c r="B37" s="253" t="s">
        <v>54</v>
      </c>
      <c r="C37" s="208" t="s">
        <v>94</v>
      </c>
      <c r="D37" s="208" t="s">
        <v>531</v>
      </c>
      <c r="E37" s="210"/>
      <c r="F37" s="184" t="s">
        <v>19</v>
      </c>
      <c r="G37" s="186"/>
      <c r="H37" s="186">
        <f t="shared" si="3"/>
        <v>0</v>
      </c>
      <c r="I37" s="186">
        <v>0</v>
      </c>
      <c r="J37" s="186">
        <f t="shared" si="4"/>
        <v>0</v>
      </c>
      <c r="K37" s="186">
        <f t="shared" si="2"/>
        <v>0</v>
      </c>
      <c r="L37" s="184" t="s">
        <v>2</v>
      </c>
      <c r="O37" s="217"/>
    </row>
    <row r="38" spans="1:15" ht="18.600000000000001" customHeight="1" x14ac:dyDescent="0.45">
      <c r="A38" s="250"/>
      <c r="B38" s="253" t="s">
        <v>54</v>
      </c>
      <c r="C38" s="208" t="s">
        <v>532</v>
      </c>
      <c r="D38" s="208" t="s">
        <v>96</v>
      </c>
      <c r="E38" s="210"/>
      <c r="F38" s="184" t="s">
        <v>19</v>
      </c>
      <c r="G38" s="186"/>
      <c r="H38" s="186">
        <f t="shared" si="3"/>
        <v>0</v>
      </c>
      <c r="I38" s="186">
        <v>0</v>
      </c>
      <c r="J38" s="186">
        <f t="shared" si="4"/>
        <v>0</v>
      </c>
      <c r="K38" s="186">
        <f t="shared" si="2"/>
        <v>0</v>
      </c>
      <c r="L38" s="184" t="s">
        <v>2</v>
      </c>
      <c r="O38" s="217"/>
    </row>
    <row r="39" spans="1:15" ht="18.600000000000001" customHeight="1" x14ac:dyDescent="0.45">
      <c r="A39" s="250"/>
      <c r="B39" s="253" t="s">
        <v>54</v>
      </c>
      <c r="C39" s="208" t="s">
        <v>97</v>
      </c>
      <c r="D39" s="208" t="s">
        <v>96</v>
      </c>
      <c r="E39" s="210"/>
      <c r="F39" s="184" t="s">
        <v>19</v>
      </c>
      <c r="G39" s="186"/>
      <c r="H39" s="186">
        <f t="shared" si="3"/>
        <v>0</v>
      </c>
      <c r="I39" s="186">
        <v>0</v>
      </c>
      <c r="J39" s="186">
        <f t="shared" si="4"/>
        <v>0</v>
      </c>
      <c r="K39" s="186">
        <f t="shared" si="2"/>
        <v>0</v>
      </c>
      <c r="L39" s="184" t="s">
        <v>2</v>
      </c>
      <c r="O39" s="217"/>
    </row>
    <row r="40" spans="1:15" ht="18.600000000000001" customHeight="1" x14ac:dyDescent="0.45">
      <c r="A40" s="250"/>
      <c r="B40" s="253" t="s">
        <v>54</v>
      </c>
      <c r="C40" s="208" t="s">
        <v>98</v>
      </c>
      <c r="D40" s="208" t="s">
        <v>533</v>
      </c>
      <c r="E40" s="210"/>
      <c r="F40" s="184" t="s">
        <v>19</v>
      </c>
      <c r="G40" s="186"/>
      <c r="H40" s="186">
        <f t="shared" si="3"/>
        <v>0</v>
      </c>
      <c r="I40" s="186">
        <v>0</v>
      </c>
      <c r="J40" s="186">
        <f t="shared" si="4"/>
        <v>0</v>
      </c>
      <c r="K40" s="186">
        <f t="shared" si="2"/>
        <v>0</v>
      </c>
      <c r="L40" s="184" t="s">
        <v>2</v>
      </c>
      <c r="O40" s="217"/>
    </row>
    <row r="41" spans="1:15" ht="18.600000000000001" customHeight="1" x14ac:dyDescent="0.45">
      <c r="A41" s="250"/>
      <c r="B41" s="253" t="s">
        <v>54</v>
      </c>
      <c r="C41" s="208" t="s">
        <v>99</v>
      </c>
      <c r="D41" s="208" t="s">
        <v>533</v>
      </c>
      <c r="E41" s="210"/>
      <c r="F41" s="184" t="s">
        <v>19</v>
      </c>
      <c r="G41" s="186"/>
      <c r="H41" s="186">
        <f t="shared" si="3"/>
        <v>0</v>
      </c>
      <c r="I41" s="186">
        <v>0</v>
      </c>
      <c r="J41" s="186">
        <f t="shared" si="4"/>
        <v>0</v>
      </c>
      <c r="K41" s="186">
        <f t="shared" si="2"/>
        <v>0</v>
      </c>
      <c r="L41" s="184" t="s">
        <v>2</v>
      </c>
      <c r="O41" s="217"/>
    </row>
    <row r="42" spans="1:15" ht="18.600000000000001" customHeight="1" x14ac:dyDescent="0.45">
      <c r="A42" s="250"/>
      <c r="B42" s="253" t="s">
        <v>54</v>
      </c>
      <c r="C42" s="208" t="s">
        <v>100</v>
      </c>
      <c r="D42" s="208" t="s">
        <v>534</v>
      </c>
      <c r="E42" s="210"/>
      <c r="F42" s="184" t="s">
        <v>19</v>
      </c>
      <c r="G42" s="186"/>
      <c r="H42" s="186">
        <f t="shared" si="3"/>
        <v>0</v>
      </c>
      <c r="I42" s="186">
        <v>0</v>
      </c>
      <c r="J42" s="186">
        <f t="shared" si="4"/>
        <v>0</v>
      </c>
      <c r="K42" s="186">
        <f t="shared" si="2"/>
        <v>0</v>
      </c>
      <c r="L42" s="184" t="s">
        <v>2</v>
      </c>
      <c r="O42" s="217"/>
    </row>
    <row r="43" spans="1:15" ht="18.600000000000001" customHeight="1" x14ac:dyDescent="0.45">
      <c r="A43" s="250"/>
      <c r="B43" s="253" t="s">
        <v>54</v>
      </c>
      <c r="C43" s="208" t="s">
        <v>101</v>
      </c>
      <c r="D43" s="208" t="s">
        <v>534</v>
      </c>
      <c r="E43" s="210"/>
      <c r="F43" s="184" t="s">
        <v>19</v>
      </c>
      <c r="G43" s="186"/>
      <c r="H43" s="186">
        <f t="shared" si="3"/>
        <v>0</v>
      </c>
      <c r="I43" s="186">
        <v>0</v>
      </c>
      <c r="J43" s="186">
        <f t="shared" si="4"/>
        <v>0</v>
      </c>
      <c r="K43" s="186">
        <f t="shared" si="2"/>
        <v>0</v>
      </c>
      <c r="L43" s="184" t="s">
        <v>2</v>
      </c>
      <c r="O43" s="217"/>
    </row>
    <row r="44" spans="1:15" ht="18.600000000000001" customHeight="1" x14ac:dyDescent="0.45">
      <c r="A44" s="250"/>
      <c r="B44" s="253" t="s">
        <v>54</v>
      </c>
      <c r="C44" s="208" t="s">
        <v>102</v>
      </c>
      <c r="D44" s="208" t="s">
        <v>106</v>
      </c>
      <c r="E44" s="210"/>
      <c r="F44" s="184" t="s">
        <v>19</v>
      </c>
      <c r="G44" s="186"/>
      <c r="H44" s="186">
        <f t="shared" si="3"/>
        <v>0</v>
      </c>
      <c r="I44" s="186">
        <v>0</v>
      </c>
      <c r="J44" s="186">
        <f t="shared" si="4"/>
        <v>0</v>
      </c>
      <c r="K44" s="186">
        <f t="shared" si="2"/>
        <v>0</v>
      </c>
      <c r="L44" s="184" t="s">
        <v>2</v>
      </c>
      <c r="O44" s="217"/>
    </row>
    <row r="45" spans="1:15" ht="18.600000000000001" customHeight="1" x14ac:dyDescent="0.45">
      <c r="A45" s="250"/>
      <c r="B45" s="253" t="s">
        <v>54</v>
      </c>
      <c r="C45" s="208" t="s">
        <v>103</v>
      </c>
      <c r="D45" s="208" t="s">
        <v>95</v>
      </c>
      <c r="E45" s="210"/>
      <c r="F45" s="184" t="s">
        <v>19</v>
      </c>
      <c r="G45" s="186"/>
      <c r="H45" s="186">
        <f t="shared" si="3"/>
        <v>0</v>
      </c>
      <c r="I45" s="186">
        <v>0</v>
      </c>
      <c r="J45" s="186">
        <f t="shared" si="4"/>
        <v>0</v>
      </c>
      <c r="K45" s="186">
        <f t="shared" si="2"/>
        <v>0</v>
      </c>
      <c r="L45" s="184" t="s">
        <v>2</v>
      </c>
      <c r="O45" s="217"/>
    </row>
    <row r="46" spans="1:15" ht="18.600000000000001" customHeight="1" x14ac:dyDescent="0.45">
      <c r="A46" s="250"/>
      <c r="B46" s="253" t="s">
        <v>54</v>
      </c>
      <c r="C46" s="208" t="s">
        <v>104</v>
      </c>
      <c r="D46" s="208" t="s">
        <v>535</v>
      </c>
      <c r="E46" s="210"/>
      <c r="F46" s="184" t="s">
        <v>19</v>
      </c>
      <c r="G46" s="186"/>
      <c r="H46" s="186">
        <f t="shared" si="3"/>
        <v>0</v>
      </c>
      <c r="I46" s="186">
        <v>0</v>
      </c>
      <c r="J46" s="186">
        <f t="shared" si="4"/>
        <v>0</v>
      </c>
      <c r="K46" s="186">
        <f t="shared" si="2"/>
        <v>0</v>
      </c>
      <c r="L46" s="184" t="s">
        <v>2</v>
      </c>
      <c r="O46" s="217"/>
    </row>
    <row r="47" spans="1:15" ht="18.600000000000001" customHeight="1" x14ac:dyDescent="0.45">
      <c r="A47" s="250"/>
      <c r="B47" s="253" t="s">
        <v>54</v>
      </c>
      <c r="C47" s="208" t="s">
        <v>536</v>
      </c>
      <c r="D47" s="208" t="s">
        <v>537</v>
      </c>
      <c r="E47" s="210"/>
      <c r="F47" s="184" t="s">
        <v>19</v>
      </c>
      <c r="G47" s="186"/>
      <c r="H47" s="186">
        <f t="shared" si="3"/>
        <v>0</v>
      </c>
      <c r="I47" s="186">
        <v>0</v>
      </c>
      <c r="J47" s="186">
        <f t="shared" si="4"/>
        <v>0</v>
      </c>
      <c r="K47" s="186">
        <f t="shared" si="2"/>
        <v>0</v>
      </c>
      <c r="L47" s="184" t="s">
        <v>2</v>
      </c>
      <c r="O47" s="217"/>
    </row>
    <row r="48" spans="1:15" ht="18.600000000000001" customHeight="1" x14ac:dyDescent="0.45">
      <c r="A48" s="250"/>
      <c r="B48" s="253" t="s">
        <v>54</v>
      </c>
      <c r="C48" s="208" t="s">
        <v>538</v>
      </c>
      <c r="D48" s="208" t="s">
        <v>537</v>
      </c>
      <c r="E48" s="210"/>
      <c r="F48" s="184" t="s">
        <v>19</v>
      </c>
      <c r="G48" s="186"/>
      <c r="H48" s="186">
        <f t="shared" si="3"/>
        <v>0</v>
      </c>
      <c r="I48" s="186">
        <v>0</v>
      </c>
      <c r="J48" s="186">
        <f t="shared" si="4"/>
        <v>0</v>
      </c>
      <c r="K48" s="186">
        <f t="shared" si="2"/>
        <v>0</v>
      </c>
      <c r="L48" s="184" t="s">
        <v>2</v>
      </c>
      <c r="O48" s="217"/>
    </row>
    <row r="49" spans="1:16" ht="18.600000000000001" customHeight="1" x14ac:dyDescent="0.45">
      <c r="A49" s="250"/>
      <c r="B49" s="253" t="s">
        <v>54</v>
      </c>
      <c r="C49" s="208" t="s">
        <v>539</v>
      </c>
      <c r="D49" s="208" t="s">
        <v>537</v>
      </c>
      <c r="E49" s="210"/>
      <c r="F49" s="184" t="s">
        <v>19</v>
      </c>
      <c r="G49" s="186"/>
      <c r="H49" s="186">
        <f t="shared" si="3"/>
        <v>0</v>
      </c>
      <c r="I49" s="186">
        <v>0</v>
      </c>
      <c r="J49" s="186">
        <f t="shared" si="4"/>
        <v>0</v>
      </c>
      <c r="K49" s="186">
        <f t="shared" si="2"/>
        <v>0</v>
      </c>
      <c r="L49" s="184" t="s">
        <v>2</v>
      </c>
      <c r="O49" s="217"/>
    </row>
    <row r="50" spans="1:16" ht="18.600000000000001" customHeight="1" x14ac:dyDescent="0.45">
      <c r="A50" s="250"/>
      <c r="B50" s="253" t="s">
        <v>54</v>
      </c>
      <c r="C50" s="208" t="s">
        <v>105</v>
      </c>
      <c r="D50" s="208" t="s">
        <v>540</v>
      </c>
      <c r="E50" s="210"/>
      <c r="F50" s="184" t="s">
        <v>19</v>
      </c>
      <c r="G50" s="186"/>
      <c r="H50" s="186">
        <f t="shared" si="3"/>
        <v>0</v>
      </c>
      <c r="I50" s="186">
        <v>0</v>
      </c>
      <c r="J50" s="186">
        <f t="shared" si="4"/>
        <v>0</v>
      </c>
      <c r="K50" s="186">
        <f t="shared" si="2"/>
        <v>0</v>
      </c>
      <c r="L50" s="184" t="s">
        <v>2</v>
      </c>
      <c r="O50" s="217"/>
    </row>
    <row r="51" spans="1:16" ht="18.600000000000001" customHeight="1" x14ac:dyDescent="0.45">
      <c r="A51" s="250"/>
      <c r="B51" s="253" t="s">
        <v>54</v>
      </c>
      <c r="C51" s="208" t="s">
        <v>541</v>
      </c>
      <c r="D51" s="208" t="s">
        <v>542</v>
      </c>
      <c r="E51" s="210"/>
      <c r="F51" s="184" t="s">
        <v>19</v>
      </c>
      <c r="G51" s="186"/>
      <c r="H51" s="186">
        <f t="shared" si="3"/>
        <v>0</v>
      </c>
      <c r="I51" s="186">
        <v>0</v>
      </c>
      <c r="J51" s="186">
        <f t="shared" si="4"/>
        <v>0</v>
      </c>
      <c r="K51" s="186">
        <f t="shared" si="2"/>
        <v>0</v>
      </c>
      <c r="L51" s="184" t="s">
        <v>2</v>
      </c>
      <c r="O51" s="217"/>
    </row>
    <row r="52" spans="1:16" ht="18.600000000000001" customHeight="1" x14ac:dyDescent="0.45">
      <c r="A52" s="250"/>
      <c r="B52" s="253" t="s">
        <v>54</v>
      </c>
      <c r="C52" s="208" t="s">
        <v>108</v>
      </c>
      <c r="D52" s="208" t="s">
        <v>543</v>
      </c>
      <c r="E52" s="210"/>
      <c r="F52" s="184" t="s">
        <v>19</v>
      </c>
      <c r="G52" s="186"/>
      <c r="H52" s="186">
        <f t="shared" si="3"/>
        <v>0</v>
      </c>
      <c r="I52" s="186">
        <v>0</v>
      </c>
      <c r="J52" s="186">
        <f t="shared" si="4"/>
        <v>0</v>
      </c>
      <c r="K52" s="186">
        <f t="shared" si="2"/>
        <v>0</v>
      </c>
      <c r="L52" s="184" t="s">
        <v>2</v>
      </c>
      <c r="O52" s="217"/>
    </row>
    <row r="53" spans="1:16" ht="18.600000000000001" customHeight="1" x14ac:dyDescent="0.45">
      <c r="A53" s="250"/>
      <c r="B53" s="253" t="s">
        <v>54</v>
      </c>
      <c r="C53" s="208" t="s">
        <v>107</v>
      </c>
      <c r="D53" s="208" t="s">
        <v>544</v>
      </c>
      <c r="E53" s="210"/>
      <c r="F53" s="184" t="s">
        <v>19</v>
      </c>
      <c r="G53" s="186"/>
      <c r="H53" s="186">
        <f t="shared" si="3"/>
        <v>0</v>
      </c>
      <c r="I53" s="186">
        <v>0</v>
      </c>
      <c r="J53" s="186">
        <f t="shared" si="4"/>
        <v>0</v>
      </c>
      <c r="K53" s="186">
        <f t="shared" si="2"/>
        <v>0</v>
      </c>
      <c r="L53" s="184" t="s">
        <v>2</v>
      </c>
      <c r="O53" s="217"/>
    </row>
    <row r="54" spans="1:16" ht="18.600000000000001" customHeight="1" x14ac:dyDescent="0.45">
      <c r="A54" s="250"/>
      <c r="B54" s="253" t="s">
        <v>54</v>
      </c>
      <c r="C54" s="208" t="s">
        <v>545</v>
      </c>
      <c r="D54" s="208" t="s">
        <v>546</v>
      </c>
      <c r="E54" s="210"/>
      <c r="F54" s="184" t="s">
        <v>19</v>
      </c>
      <c r="G54" s="186"/>
      <c r="H54" s="186">
        <f t="shared" si="3"/>
        <v>0</v>
      </c>
      <c r="I54" s="186">
        <v>0</v>
      </c>
      <c r="J54" s="186">
        <f t="shared" si="4"/>
        <v>0</v>
      </c>
      <c r="K54" s="186">
        <f t="shared" si="2"/>
        <v>0</v>
      </c>
      <c r="L54" s="184" t="s">
        <v>2</v>
      </c>
      <c r="O54" s="217"/>
    </row>
    <row r="55" spans="1:16" ht="18.600000000000001" customHeight="1" x14ac:dyDescent="0.45">
      <c r="A55" s="250"/>
      <c r="B55" s="253" t="s">
        <v>54</v>
      </c>
      <c r="C55" s="208" t="s">
        <v>547</v>
      </c>
      <c r="D55" s="208" t="s">
        <v>548</v>
      </c>
      <c r="E55" s="210"/>
      <c r="F55" s="184" t="s">
        <v>19</v>
      </c>
      <c r="G55" s="186"/>
      <c r="H55" s="186">
        <f t="shared" si="3"/>
        <v>0</v>
      </c>
      <c r="I55" s="186">
        <v>0</v>
      </c>
      <c r="J55" s="186">
        <f t="shared" si="4"/>
        <v>0</v>
      </c>
      <c r="K55" s="186">
        <f t="shared" si="2"/>
        <v>0</v>
      </c>
      <c r="L55" s="184" t="s">
        <v>2</v>
      </c>
      <c r="O55" s="217"/>
    </row>
    <row r="56" spans="1:16" ht="18.600000000000001" customHeight="1" x14ac:dyDescent="0.45">
      <c r="A56" s="254">
        <v>1.2</v>
      </c>
      <c r="B56" s="227" t="s">
        <v>168</v>
      </c>
      <c r="C56" s="255"/>
      <c r="D56" s="224"/>
      <c r="E56" s="236"/>
      <c r="F56" s="215" t="s">
        <v>23</v>
      </c>
      <c r="G56" s="225"/>
      <c r="H56" s="225">
        <v>0</v>
      </c>
      <c r="I56" s="225">
        <v>0</v>
      </c>
      <c r="J56" s="225">
        <v>0</v>
      </c>
      <c r="K56" s="225">
        <f t="shared" si="2"/>
        <v>0</v>
      </c>
      <c r="L56" s="215"/>
      <c r="O56" s="216"/>
      <c r="P56" s="216">
        <f>N56-O56</f>
        <v>0</v>
      </c>
    </row>
    <row r="57" spans="1:16" ht="18.600000000000001" customHeight="1" x14ac:dyDescent="0.45">
      <c r="A57" s="256"/>
      <c r="B57" s="257"/>
      <c r="C57" s="258"/>
      <c r="D57" s="259"/>
      <c r="E57" s="260"/>
      <c r="F57" s="231"/>
      <c r="G57" s="261"/>
      <c r="H57" s="261"/>
      <c r="I57" s="261"/>
      <c r="J57" s="261"/>
      <c r="K57" s="261"/>
      <c r="L57" s="231"/>
    </row>
    <row r="58" spans="1:16" ht="18.600000000000001" customHeight="1" x14ac:dyDescent="0.45">
      <c r="A58" s="534"/>
      <c r="B58" s="1244" t="s">
        <v>167</v>
      </c>
      <c r="C58" s="1245"/>
      <c r="D58" s="1245"/>
      <c r="E58" s="535"/>
      <c r="F58" s="531"/>
      <c r="G58" s="535"/>
      <c r="H58" s="533">
        <f>SUM(H35:H56)</f>
        <v>0</v>
      </c>
      <c r="I58" s="535"/>
      <c r="J58" s="533"/>
      <c r="K58" s="533">
        <f>SUM(K35:K56)</f>
        <v>0</v>
      </c>
      <c r="L58" s="531"/>
    </row>
    <row r="59" spans="1:16" ht="18.600000000000001" customHeight="1" x14ac:dyDescent="0.4">
      <c r="A59" s="262">
        <v>2</v>
      </c>
      <c r="B59" s="1013" t="s">
        <v>389</v>
      </c>
      <c r="C59" s="263"/>
      <c r="D59" s="221"/>
      <c r="E59" s="210"/>
      <c r="F59" s="184"/>
      <c r="G59" s="184"/>
      <c r="H59" s="210"/>
      <c r="I59" s="185"/>
      <c r="J59" s="210"/>
      <c r="K59" s="184"/>
      <c r="L59" s="184"/>
    </row>
    <row r="60" spans="1:16" ht="18.600000000000001" customHeight="1" x14ac:dyDescent="0.45">
      <c r="A60" s="250">
        <v>2.1</v>
      </c>
      <c r="B60" s="220" t="s">
        <v>169</v>
      </c>
      <c r="C60" s="263"/>
      <c r="D60" s="221"/>
      <c r="E60" s="210"/>
      <c r="F60" s="184"/>
      <c r="G60" s="184"/>
      <c r="H60" s="210"/>
      <c r="I60" s="185"/>
      <c r="J60" s="210"/>
      <c r="K60" s="184"/>
      <c r="L60" s="184"/>
    </row>
    <row r="61" spans="1:16" ht="18.600000000000001" customHeight="1" x14ac:dyDescent="0.45">
      <c r="A61" s="201"/>
      <c r="B61" s="253" t="s">
        <v>54</v>
      </c>
      <c r="C61" s="1014" t="s">
        <v>109</v>
      </c>
      <c r="D61" s="203" t="s">
        <v>159</v>
      </c>
      <c r="E61" s="184"/>
      <c r="F61" s="184" t="s">
        <v>19</v>
      </c>
      <c r="G61" s="186"/>
      <c r="H61" s="186">
        <f t="shared" ref="H61:H116" si="5">+G61*E61</f>
        <v>0</v>
      </c>
      <c r="I61" s="186">
        <v>0</v>
      </c>
      <c r="J61" s="186">
        <f t="shared" ref="J61:J116" si="6">+I61*E61</f>
        <v>0</v>
      </c>
      <c r="K61" s="186">
        <f t="shared" ref="K61:K117" si="7">+H61+J61</f>
        <v>0</v>
      </c>
      <c r="L61" s="184"/>
    </row>
    <row r="62" spans="1:16" ht="18.600000000000001" customHeight="1" x14ac:dyDescent="0.45">
      <c r="A62" s="201"/>
      <c r="B62" s="253" t="s">
        <v>54</v>
      </c>
      <c r="C62" s="1014" t="s">
        <v>110</v>
      </c>
      <c r="D62" s="203" t="s">
        <v>549</v>
      </c>
      <c r="E62" s="184"/>
      <c r="F62" s="184" t="s">
        <v>19</v>
      </c>
      <c r="G62" s="186"/>
      <c r="H62" s="186">
        <f t="shared" si="5"/>
        <v>0</v>
      </c>
      <c r="I62" s="186">
        <v>0</v>
      </c>
      <c r="J62" s="186">
        <f t="shared" si="6"/>
        <v>0</v>
      </c>
      <c r="K62" s="186">
        <f t="shared" si="7"/>
        <v>0</v>
      </c>
      <c r="L62" s="184"/>
    </row>
    <row r="63" spans="1:16" ht="18.600000000000001" customHeight="1" x14ac:dyDescent="0.45">
      <c r="A63" s="201"/>
      <c r="B63" s="253" t="s">
        <v>54</v>
      </c>
      <c r="C63" s="1014" t="s">
        <v>111</v>
      </c>
      <c r="D63" s="203" t="s">
        <v>161</v>
      </c>
      <c r="E63" s="184"/>
      <c r="F63" s="184" t="s">
        <v>19</v>
      </c>
      <c r="G63" s="186"/>
      <c r="H63" s="186">
        <f t="shared" si="5"/>
        <v>0</v>
      </c>
      <c r="I63" s="186">
        <v>0</v>
      </c>
      <c r="J63" s="186">
        <f t="shared" si="6"/>
        <v>0</v>
      </c>
      <c r="K63" s="186">
        <f t="shared" si="7"/>
        <v>0</v>
      </c>
      <c r="L63" s="184"/>
    </row>
    <row r="64" spans="1:16" ht="18.600000000000001" customHeight="1" x14ac:dyDescent="0.45">
      <c r="A64" s="201"/>
      <c r="B64" s="253" t="s">
        <v>54</v>
      </c>
      <c r="C64" s="1014" t="s">
        <v>112</v>
      </c>
      <c r="D64" s="203" t="s">
        <v>550</v>
      </c>
      <c r="E64" s="184"/>
      <c r="F64" s="184" t="s">
        <v>19</v>
      </c>
      <c r="G64" s="186"/>
      <c r="H64" s="186">
        <f t="shared" si="5"/>
        <v>0</v>
      </c>
      <c r="I64" s="186">
        <v>0</v>
      </c>
      <c r="J64" s="186">
        <f t="shared" si="6"/>
        <v>0</v>
      </c>
      <c r="K64" s="186">
        <f t="shared" si="7"/>
        <v>0</v>
      </c>
      <c r="L64" s="184"/>
    </row>
    <row r="65" spans="1:12" ht="18.600000000000001" customHeight="1" x14ac:dyDescent="0.45">
      <c r="A65" s="201"/>
      <c r="B65" s="253" t="s">
        <v>54</v>
      </c>
      <c r="C65" s="1014" t="s">
        <v>113</v>
      </c>
      <c r="D65" s="203" t="s">
        <v>160</v>
      </c>
      <c r="E65" s="184"/>
      <c r="F65" s="184" t="s">
        <v>19</v>
      </c>
      <c r="G65" s="186"/>
      <c r="H65" s="186">
        <f t="shared" si="5"/>
        <v>0</v>
      </c>
      <c r="I65" s="186">
        <v>0</v>
      </c>
      <c r="J65" s="186">
        <f t="shared" si="6"/>
        <v>0</v>
      </c>
      <c r="K65" s="186">
        <f t="shared" si="7"/>
        <v>0</v>
      </c>
      <c r="L65" s="184"/>
    </row>
    <row r="66" spans="1:12" ht="18.600000000000001" customHeight="1" x14ac:dyDescent="0.45">
      <c r="A66" s="201"/>
      <c r="B66" s="253" t="s">
        <v>54</v>
      </c>
      <c r="C66" s="1014" t="s">
        <v>114</v>
      </c>
      <c r="D66" s="203" t="s">
        <v>164</v>
      </c>
      <c r="E66" s="184"/>
      <c r="F66" s="184" t="s">
        <v>19</v>
      </c>
      <c r="G66" s="186"/>
      <c r="H66" s="186">
        <f t="shared" si="5"/>
        <v>0</v>
      </c>
      <c r="I66" s="186">
        <v>0</v>
      </c>
      <c r="J66" s="186">
        <f t="shared" si="6"/>
        <v>0</v>
      </c>
      <c r="K66" s="186">
        <f t="shared" si="7"/>
        <v>0</v>
      </c>
      <c r="L66" s="184"/>
    </row>
    <row r="67" spans="1:12" ht="18.600000000000001" customHeight="1" x14ac:dyDescent="0.45">
      <c r="A67" s="201"/>
      <c r="B67" s="253" t="s">
        <v>54</v>
      </c>
      <c r="C67" s="1014" t="s">
        <v>115</v>
      </c>
      <c r="D67" s="203" t="s">
        <v>164</v>
      </c>
      <c r="E67" s="184"/>
      <c r="F67" s="184" t="s">
        <v>19</v>
      </c>
      <c r="G67" s="186"/>
      <c r="H67" s="186">
        <f t="shared" si="5"/>
        <v>0</v>
      </c>
      <c r="I67" s="186">
        <v>0</v>
      </c>
      <c r="J67" s="186">
        <f t="shared" si="6"/>
        <v>0</v>
      </c>
      <c r="K67" s="186">
        <f t="shared" si="7"/>
        <v>0</v>
      </c>
      <c r="L67" s="184"/>
    </row>
    <row r="68" spans="1:12" ht="18.600000000000001" customHeight="1" x14ac:dyDescent="0.45">
      <c r="A68" s="201"/>
      <c r="B68" s="253" t="s">
        <v>54</v>
      </c>
      <c r="C68" s="1014" t="s">
        <v>116</v>
      </c>
      <c r="D68" s="203" t="s">
        <v>159</v>
      </c>
      <c r="E68" s="184"/>
      <c r="F68" s="184" t="s">
        <v>19</v>
      </c>
      <c r="G68" s="186"/>
      <c r="H68" s="186">
        <f t="shared" si="5"/>
        <v>0</v>
      </c>
      <c r="I68" s="186">
        <v>0</v>
      </c>
      <c r="J68" s="186">
        <f t="shared" si="6"/>
        <v>0</v>
      </c>
      <c r="K68" s="186">
        <f t="shared" si="7"/>
        <v>0</v>
      </c>
      <c r="L68" s="184"/>
    </row>
    <row r="69" spans="1:12" ht="18.600000000000001" customHeight="1" x14ac:dyDescent="0.45">
      <c r="A69" s="201"/>
      <c r="B69" s="253" t="s">
        <v>54</v>
      </c>
      <c r="C69" s="1014" t="s">
        <v>117</v>
      </c>
      <c r="D69" s="203" t="s">
        <v>159</v>
      </c>
      <c r="E69" s="184"/>
      <c r="F69" s="184" t="s">
        <v>19</v>
      </c>
      <c r="G69" s="186"/>
      <c r="H69" s="186">
        <f t="shared" si="5"/>
        <v>0</v>
      </c>
      <c r="I69" s="186">
        <v>0</v>
      </c>
      <c r="J69" s="186">
        <f t="shared" si="6"/>
        <v>0</v>
      </c>
      <c r="K69" s="186">
        <f t="shared" si="7"/>
        <v>0</v>
      </c>
      <c r="L69" s="184"/>
    </row>
    <row r="70" spans="1:12" ht="18.600000000000001" customHeight="1" x14ac:dyDescent="0.45">
      <c r="A70" s="201"/>
      <c r="B70" s="253" t="s">
        <v>54</v>
      </c>
      <c r="C70" s="1014" t="s">
        <v>551</v>
      </c>
      <c r="D70" s="203" t="s">
        <v>159</v>
      </c>
      <c r="E70" s="184"/>
      <c r="F70" s="184" t="s">
        <v>19</v>
      </c>
      <c r="G70" s="186"/>
      <c r="H70" s="186">
        <f t="shared" si="5"/>
        <v>0</v>
      </c>
      <c r="I70" s="186">
        <v>0</v>
      </c>
      <c r="J70" s="186">
        <f t="shared" si="6"/>
        <v>0</v>
      </c>
      <c r="K70" s="186">
        <f t="shared" si="7"/>
        <v>0</v>
      </c>
      <c r="L70" s="184"/>
    </row>
    <row r="71" spans="1:12" ht="18.600000000000001" customHeight="1" x14ac:dyDescent="0.45">
      <c r="A71" s="201"/>
      <c r="B71" s="253" t="s">
        <v>54</v>
      </c>
      <c r="C71" s="1014" t="s">
        <v>118</v>
      </c>
      <c r="D71" s="203" t="s">
        <v>85</v>
      </c>
      <c r="E71" s="184"/>
      <c r="F71" s="184" t="s">
        <v>19</v>
      </c>
      <c r="G71" s="186"/>
      <c r="H71" s="186">
        <f t="shared" si="5"/>
        <v>0</v>
      </c>
      <c r="I71" s="186">
        <v>0</v>
      </c>
      <c r="J71" s="186">
        <f t="shared" si="6"/>
        <v>0</v>
      </c>
      <c r="K71" s="186">
        <f t="shared" si="7"/>
        <v>0</v>
      </c>
      <c r="L71" s="184"/>
    </row>
    <row r="72" spans="1:12" ht="18.600000000000001" customHeight="1" x14ac:dyDescent="0.45">
      <c r="A72" s="201"/>
      <c r="B72" s="253" t="s">
        <v>54</v>
      </c>
      <c r="C72" s="1014" t="s">
        <v>119</v>
      </c>
      <c r="D72" s="203" t="s">
        <v>161</v>
      </c>
      <c r="E72" s="184"/>
      <c r="F72" s="184" t="s">
        <v>19</v>
      </c>
      <c r="G72" s="186"/>
      <c r="H72" s="186">
        <f t="shared" si="5"/>
        <v>0</v>
      </c>
      <c r="I72" s="186">
        <v>0</v>
      </c>
      <c r="J72" s="186">
        <f t="shared" si="6"/>
        <v>0</v>
      </c>
      <c r="K72" s="186">
        <f t="shared" si="7"/>
        <v>0</v>
      </c>
      <c r="L72" s="184"/>
    </row>
    <row r="73" spans="1:12" ht="18.600000000000001" customHeight="1" x14ac:dyDescent="0.45">
      <c r="A73" s="201"/>
      <c r="B73" s="253" t="s">
        <v>54</v>
      </c>
      <c r="C73" s="1014" t="s">
        <v>120</v>
      </c>
      <c r="D73" s="203" t="s">
        <v>552</v>
      </c>
      <c r="E73" s="184"/>
      <c r="F73" s="184" t="s">
        <v>19</v>
      </c>
      <c r="G73" s="186"/>
      <c r="H73" s="186">
        <f t="shared" si="5"/>
        <v>0</v>
      </c>
      <c r="I73" s="186">
        <v>0</v>
      </c>
      <c r="J73" s="186">
        <f t="shared" si="6"/>
        <v>0</v>
      </c>
      <c r="K73" s="186">
        <f t="shared" si="7"/>
        <v>0</v>
      </c>
      <c r="L73" s="184"/>
    </row>
    <row r="74" spans="1:12" ht="18.600000000000001" customHeight="1" x14ac:dyDescent="0.45">
      <c r="A74" s="201"/>
      <c r="B74" s="253" t="s">
        <v>54</v>
      </c>
      <c r="C74" s="1014" t="s">
        <v>121</v>
      </c>
      <c r="D74" s="203" t="s">
        <v>159</v>
      </c>
      <c r="E74" s="184"/>
      <c r="F74" s="184" t="s">
        <v>19</v>
      </c>
      <c r="G74" s="186"/>
      <c r="H74" s="186">
        <f t="shared" si="5"/>
        <v>0</v>
      </c>
      <c r="I74" s="186">
        <v>0</v>
      </c>
      <c r="J74" s="186">
        <f t="shared" si="6"/>
        <v>0</v>
      </c>
      <c r="K74" s="186">
        <f t="shared" si="7"/>
        <v>0</v>
      </c>
      <c r="L74" s="184"/>
    </row>
    <row r="75" spans="1:12" ht="18.600000000000001" customHeight="1" x14ac:dyDescent="0.45">
      <c r="A75" s="201"/>
      <c r="B75" s="253" t="s">
        <v>54</v>
      </c>
      <c r="C75" s="1014" t="s">
        <v>122</v>
      </c>
      <c r="D75" s="203" t="s">
        <v>553</v>
      </c>
      <c r="E75" s="184"/>
      <c r="F75" s="184" t="s">
        <v>19</v>
      </c>
      <c r="G75" s="186"/>
      <c r="H75" s="186">
        <f t="shared" si="5"/>
        <v>0</v>
      </c>
      <c r="I75" s="186">
        <v>0</v>
      </c>
      <c r="J75" s="186">
        <f t="shared" si="6"/>
        <v>0</v>
      </c>
      <c r="K75" s="186">
        <f t="shared" si="7"/>
        <v>0</v>
      </c>
      <c r="L75" s="184"/>
    </row>
    <row r="76" spans="1:12" ht="18.600000000000001" customHeight="1" x14ac:dyDescent="0.45">
      <c r="A76" s="201"/>
      <c r="B76" s="253" t="s">
        <v>54</v>
      </c>
      <c r="C76" s="1014" t="s">
        <v>123</v>
      </c>
      <c r="D76" s="203" t="s">
        <v>161</v>
      </c>
      <c r="E76" s="184"/>
      <c r="F76" s="184" t="s">
        <v>19</v>
      </c>
      <c r="G76" s="186"/>
      <c r="H76" s="186">
        <f t="shared" si="5"/>
        <v>0</v>
      </c>
      <c r="I76" s="186">
        <v>0</v>
      </c>
      <c r="J76" s="186">
        <f t="shared" si="6"/>
        <v>0</v>
      </c>
      <c r="K76" s="186">
        <f t="shared" si="7"/>
        <v>0</v>
      </c>
      <c r="L76" s="184"/>
    </row>
    <row r="77" spans="1:12" ht="18.600000000000001" customHeight="1" x14ac:dyDescent="0.45">
      <c r="A77" s="201"/>
      <c r="B77" s="253" t="s">
        <v>54</v>
      </c>
      <c r="C77" s="1014" t="s">
        <v>124</v>
      </c>
      <c r="D77" s="203" t="s">
        <v>554</v>
      </c>
      <c r="E77" s="184"/>
      <c r="F77" s="184" t="s">
        <v>19</v>
      </c>
      <c r="G77" s="186"/>
      <c r="H77" s="186">
        <f t="shared" si="5"/>
        <v>0</v>
      </c>
      <c r="I77" s="186">
        <v>0</v>
      </c>
      <c r="J77" s="186">
        <f t="shared" si="6"/>
        <v>0</v>
      </c>
      <c r="K77" s="186">
        <f t="shared" si="7"/>
        <v>0</v>
      </c>
      <c r="L77" s="184"/>
    </row>
    <row r="78" spans="1:12" ht="18.600000000000001" customHeight="1" x14ac:dyDescent="0.45">
      <c r="A78" s="201"/>
      <c r="B78" s="253" t="s">
        <v>54</v>
      </c>
      <c r="C78" s="1014" t="s">
        <v>125</v>
      </c>
      <c r="D78" s="203" t="s">
        <v>160</v>
      </c>
      <c r="E78" s="184"/>
      <c r="F78" s="184" t="s">
        <v>19</v>
      </c>
      <c r="G78" s="186"/>
      <c r="H78" s="186">
        <f t="shared" si="5"/>
        <v>0</v>
      </c>
      <c r="I78" s="186">
        <v>0</v>
      </c>
      <c r="J78" s="186">
        <f t="shared" si="6"/>
        <v>0</v>
      </c>
      <c r="K78" s="186">
        <f t="shared" si="7"/>
        <v>0</v>
      </c>
      <c r="L78" s="184"/>
    </row>
    <row r="79" spans="1:12" ht="18.600000000000001" customHeight="1" x14ac:dyDescent="0.45">
      <c r="A79" s="201"/>
      <c r="B79" s="253" t="s">
        <v>54</v>
      </c>
      <c r="C79" s="1014" t="s">
        <v>126</v>
      </c>
      <c r="D79" s="203" t="s">
        <v>162</v>
      </c>
      <c r="E79" s="184"/>
      <c r="F79" s="184" t="s">
        <v>19</v>
      </c>
      <c r="G79" s="186"/>
      <c r="H79" s="186">
        <f t="shared" si="5"/>
        <v>0</v>
      </c>
      <c r="I79" s="186">
        <v>0</v>
      </c>
      <c r="J79" s="186">
        <f t="shared" si="6"/>
        <v>0</v>
      </c>
      <c r="K79" s="186">
        <f t="shared" si="7"/>
        <v>0</v>
      </c>
      <c r="L79" s="184"/>
    </row>
    <row r="80" spans="1:12" ht="18.600000000000001" customHeight="1" x14ac:dyDescent="0.45">
      <c r="A80" s="201"/>
      <c r="B80" s="253" t="s">
        <v>54</v>
      </c>
      <c r="C80" s="1014" t="s">
        <v>127</v>
      </c>
      <c r="D80" s="203" t="s">
        <v>162</v>
      </c>
      <c r="E80" s="184"/>
      <c r="F80" s="184" t="s">
        <v>19</v>
      </c>
      <c r="G80" s="186"/>
      <c r="H80" s="186">
        <f t="shared" si="5"/>
        <v>0</v>
      </c>
      <c r="I80" s="186">
        <v>0</v>
      </c>
      <c r="J80" s="186">
        <f t="shared" si="6"/>
        <v>0</v>
      </c>
      <c r="K80" s="186">
        <f t="shared" si="7"/>
        <v>0</v>
      </c>
      <c r="L80" s="184"/>
    </row>
    <row r="81" spans="1:12" ht="18.600000000000001" customHeight="1" x14ac:dyDescent="0.45">
      <c r="A81" s="201"/>
      <c r="B81" s="253" t="s">
        <v>54</v>
      </c>
      <c r="C81" s="1014" t="s">
        <v>128</v>
      </c>
      <c r="D81" s="203" t="s">
        <v>162</v>
      </c>
      <c r="E81" s="184"/>
      <c r="F81" s="184" t="s">
        <v>19</v>
      </c>
      <c r="G81" s="186"/>
      <c r="H81" s="186">
        <f t="shared" si="5"/>
        <v>0</v>
      </c>
      <c r="I81" s="186">
        <v>0</v>
      </c>
      <c r="J81" s="186">
        <f t="shared" si="6"/>
        <v>0</v>
      </c>
      <c r="K81" s="186">
        <f t="shared" si="7"/>
        <v>0</v>
      </c>
      <c r="L81" s="184"/>
    </row>
    <row r="82" spans="1:12" ht="18.600000000000001" customHeight="1" x14ac:dyDescent="0.45">
      <c r="A82" s="201"/>
      <c r="B82" s="253" t="s">
        <v>54</v>
      </c>
      <c r="C82" s="1014" t="s">
        <v>129</v>
      </c>
      <c r="D82" s="203" t="s">
        <v>162</v>
      </c>
      <c r="E82" s="184"/>
      <c r="F82" s="184" t="s">
        <v>19</v>
      </c>
      <c r="G82" s="186"/>
      <c r="H82" s="186">
        <f t="shared" si="5"/>
        <v>0</v>
      </c>
      <c r="I82" s="186">
        <v>0</v>
      </c>
      <c r="J82" s="186">
        <f t="shared" si="6"/>
        <v>0</v>
      </c>
      <c r="K82" s="186">
        <f t="shared" si="7"/>
        <v>0</v>
      </c>
      <c r="L82" s="184"/>
    </row>
    <row r="83" spans="1:12" ht="18.600000000000001" customHeight="1" x14ac:dyDescent="0.45">
      <c r="A83" s="201"/>
      <c r="B83" s="253" t="s">
        <v>54</v>
      </c>
      <c r="C83" s="1014" t="s">
        <v>130</v>
      </c>
      <c r="D83" s="203" t="s">
        <v>162</v>
      </c>
      <c r="E83" s="184"/>
      <c r="F83" s="184" t="s">
        <v>19</v>
      </c>
      <c r="G83" s="186"/>
      <c r="H83" s="186">
        <f t="shared" si="5"/>
        <v>0</v>
      </c>
      <c r="I83" s="186">
        <v>0</v>
      </c>
      <c r="J83" s="186">
        <f t="shared" si="6"/>
        <v>0</v>
      </c>
      <c r="K83" s="186">
        <f t="shared" si="7"/>
        <v>0</v>
      </c>
      <c r="L83" s="184"/>
    </row>
    <row r="84" spans="1:12" ht="18.600000000000001" customHeight="1" x14ac:dyDescent="0.45">
      <c r="A84" s="201"/>
      <c r="B84" s="253" t="s">
        <v>54</v>
      </c>
      <c r="C84" s="1014" t="s">
        <v>131</v>
      </c>
      <c r="D84" s="203" t="s">
        <v>159</v>
      </c>
      <c r="E84" s="184"/>
      <c r="F84" s="184" t="s">
        <v>19</v>
      </c>
      <c r="G84" s="186"/>
      <c r="H84" s="186">
        <f t="shared" si="5"/>
        <v>0</v>
      </c>
      <c r="I84" s="186">
        <v>0</v>
      </c>
      <c r="J84" s="186">
        <f t="shared" si="6"/>
        <v>0</v>
      </c>
      <c r="K84" s="186">
        <f t="shared" si="7"/>
        <v>0</v>
      </c>
      <c r="L84" s="184"/>
    </row>
    <row r="85" spans="1:12" ht="18.600000000000001" customHeight="1" x14ac:dyDescent="0.45">
      <c r="A85" s="201"/>
      <c r="B85" s="253" t="s">
        <v>54</v>
      </c>
      <c r="C85" s="1014" t="s">
        <v>132</v>
      </c>
      <c r="D85" s="203" t="s">
        <v>159</v>
      </c>
      <c r="E85" s="184"/>
      <c r="F85" s="184" t="s">
        <v>19</v>
      </c>
      <c r="G85" s="186"/>
      <c r="H85" s="186">
        <f t="shared" si="5"/>
        <v>0</v>
      </c>
      <c r="I85" s="186">
        <v>0</v>
      </c>
      <c r="J85" s="186">
        <f t="shared" si="6"/>
        <v>0</v>
      </c>
      <c r="K85" s="186">
        <f t="shared" si="7"/>
        <v>0</v>
      </c>
      <c r="L85" s="184"/>
    </row>
    <row r="86" spans="1:12" ht="18.600000000000001" customHeight="1" x14ac:dyDescent="0.45">
      <c r="A86" s="201"/>
      <c r="B86" s="253" t="s">
        <v>54</v>
      </c>
      <c r="C86" s="1014" t="s">
        <v>133</v>
      </c>
      <c r="D86" s="203" t="s">
        <v>555</v>
      </c>
      <c r="E86" s="184"/>
      <c r="F86" s="184" t="s">
        <v>19</v>
      </c>
      <c r="G86" s="186"/>
      <c r="H86" s="186">
        <f t="shared" si="5"/>
        <v>0</v>
      </c>
      <c r="I86" s="186">
        <v>0</v>
      </c>
      <c r="J86" s="186">
        <f t="shared" si="6"/>
        <v>0</v>
      </c>
      <c r="K86" s="186">
        <f t="shared" si="7"/>
        <v>0</v>
      </c>
      <c r="L86" s="184"/>
    </row>
    <row r="87" spans="1:12" ht="18.600000000000001" customHeight="1" x14ac:dyDescent="0.45">
      <c r="A87" s="201"/>
      <c r="B87" s="253" t="s">
        <v>54</v>
      </c>
      <c r="C87" s="1014" t="s">
        <v>134</v>
      </c>
      <c r="D87" s="203" t="s">
        <v>160</v>
      </c>
      <c r="E87" s="184"/>
      <c r="F87" s="184" t="s">
        <v>19</v>
      </c>
      <c r="G87" s="186"/>
      <c r="H87" s="186">
        <f t="shared" si="5"/>
        <v>0</v>
      </c>
      <c r="I87" s="186">
        <v>0</v>
      </c>
      <c r="J87" s="186">
        <f t="shared" si="6"/>
        <v>0</v>
      </c>
      <c r="K87" s="186">
        <f t="shared" si="7"/>
        <v>0</v>
      </c>
      <c r="L87" s="184"/>
    </row>
    <row r="88" spans="1:12" ht="18.600000000000001" customHeight="1" x14ac:dyDescent="0.45">
      <c r="A88" s="201"/>
      <c r="B88" s="253" t="s">
        <v>54</v>
      </c>
      <c r="C88" s="1014" t="s">
        <v>135</v>
      </c>
      <c r="D88" s="203" t="s">
        <v>159</v>
      </c>
      <c r="E88" s="184"/>
      <c r="F88" s="184" t="s">
        <v>19</v>
      </c>
      <c r="G88" s="186"/>
      <c r="H88" s="186">
        <f t="shared" si="5"/>
        <v>0</v>
      </c>
      <c r="I88" s="186">
        <v>0</v>
      </c>
      <c r="J88" s="186">
        <f t="shared" si="6"/>
        <v>0</v>
      </c>
      <c r="K88" s="186">
        <f t="shared" si="7"/>
        <v>0</v>
      </c>
      <c r="L88" s="184"/>
    </row>
    <row r="89" spans="1:12" ht="18.600000000000001" customHeight="1" x14ac:dyDescent="0.45">
      <c r="A89" s="201"/>
      <c r="B89" s="253" t="s">
        <v>54</v>
      </c>
      <c r="C89" s="1014" t="s">
        <v>136</v>
      </c>
      <c r="D89" s="203" t="s">
        <v>556</v>
      </c>
      <c r="E89" s="184"/>
      <c r="F89" s="184" t="s">
        <v>19</v>
      </c>
      <c r="G89" s="186"/>
      <c r="H89" s="186">
        <f t="shared" si="5"/>
        <v>0</v>
      </c>
      <c r="I89" s="186">
        <v>0</v>
      </c>
      <c r="J89" s="186">
        <f t="shared" si="6"/>
        <v>0</v>
      </c>
      <c r="K89" s="186">
        <f t="shared" si="7"/>
        <v>0</v>
      </c>
      <c r="L89" s="184"/>
    </row>
    <row r="90" spans="1:12" ht="18.600000000000001" customHeight="1" x14ac:dyDescent="0.45">
      <c r="A90" s="201"/>
      <c r="B90" s="253" t="s">
        <v>54</v>
      </c>
      <c r="C90" s="1014" t="s">
        <v>137</v>
      </c>
      <c r="D90" s="203" t="s">
        <v>164</v>
      </c>
      <c r="E90" s="184"/>
      <c r="F90" s="184" t="s">
        <v>19</v>
      </c>
      <c r="G90" s="186"/>
      <c r="H90" s="186">
        <f t="shared" si="5"/>
        <v>0</v>
      </c>
      <c r="I90" s="186">
        <v>0</v>
      </c>
      <c r="J90" s="186">
        <f t="shared" si="6"/>
        <v>0</v>
      </c>
      <c r="K90" s="186">
        <f t="shared" si="7"/>
        <v>0</v>
      </c>
      <c r="L90" s="184"/>
    </row>
    <row r="91" spans="1:12" ht="18.600000000000001" customHeight="1" x14ac:dyDescent="0.45">
      <c r="A91" s="201"/>
      <c r="B91" s="253" t="s">
        <v>54</v>
      </c>
      <c r="C91" s="1014" t="s">
        <v>138</v>
      </c>
      <c r="D91" s="203" t="s">
        <v>159</v>
      </c>
      <c r="E91" s="184"/>
      <c r="F91" s="184" t="s">
        <v>19</v>
      </c>
      <c r="G91" s="186"/>
      <c r="H91" s="186">
        <f t="shared" si="5"/>
        <v>0</v>
      </c>
      <c r="I91" s="186">
        <v>0</v>
      </c>
      <c r="J91" s="186">
        <f t="shared" si="6"/>
        <v>0</v>
      </c>
      <c r="K91" s="186">
        <f t="shared" si="7"/>
        <v>0</v>
      </c>
      <c r="L91" s="184"/>
    </row>
    <row r="92" spans="1:12" ht="18.600000000000001" customHeight="1" x14ac:dyDescent="0.45">
      <c r="A92" s="201"/>
      <c r="B92" s="253" t="s">
        <v>54</v>
      </c>
      <c r="C92" s="1014" t="s">
        <v>557</v>
      </c>
      <c r="D92" s="203" t="s">
        <v>159</v>
      </c>
      <c r="E92" s="184"/>
      <c r="F92" s="184" t="s">
        <v>19</v>
      </c>
      <c r="G92" s="186"/>
      <c r="H92" s="186">
        <f t="shared" si="5"/>
        <v>0</v>
      </c>
      <c r="I92" s="186">
        <v>0</v>
      </c>
      <c r="J92" s="186">
        <f t="shared" si="6"/>
        <v>0</v>
      </c>
      <c r="K92" s="186">
        <f t="shared" si="7"/>
        <v>0</v>
      </c>
      <c r="L92" s="184"/>
    </row>
    <row r="93" spans="1:12" ht="18.600000000000001" customHeight="1" x14ac:dyDescent="0.45">
      <c r="A93" s="201"/>
      <c r="B93" s="253" t="s">
        <v>54</v>
      </c>
      <c r="C93" s="1014" t="s">
        <v>139</v>
      </c>
      <c r="D93" s="203" t="s">
        <v>554</v>
      </c>
      <c r="E93" s="184"/>
      <c r="F93" s="184" t="s">
        <v>19</v>
      </c>
      <c r="G93" s="186"/>
      <c r="H93" s="186">
        <f t="shared" si="5"/>
        <v>0</v>
      </c>
      <c r="I93" s="186">
        <v>0</v>
      </c>
      <c r="J93" s="186">
        <f t="shared" si="6"/>
        <v>0</v>
      </c>
      <c r="K93" s="186">
        <f t="shared" si="7"/>
        <v>0</v>
      </c>
      <c r="L93" s="184"/>
    </row>
    <row r="94" spans="1:12" ht="18.600000000000001" customHeight="1" x14ac:dyDescent="0.45">
      <c r="A94" s="201"/>
      <c r="B94" s="253" t="s">
        <v>54</v>
      </c>
      <c r="C94" s="1014" t="s">
        <v>140</v>
      </c>
      <c r="D94" s="203" t="s">
        <v>163</v>
      </c>
      <c r="E94" s="184"/>
      <c r="F94" s="184" t="s">
        <v>19</v>
      </c>
      <c r="G94" s="186"/>
      <c r="H94" s="186">
        <f t="shared" si="5"/>
        <v>0</v>
      </c>
      <c r="I94" s="186">
        <v>0</v>
      </c>
      <c r="J94" s="186">
        <f t="shared" si="6"/>
        <v>0</v>
      </c>
      <c r="K94" s="186">
        <f t="shared" si="7"/>
        <v>0</v>
      </c>
      <c r="L94" s="184"/>
    </row>
    <row r="95" spans="1:12" ht="18.600000000000001" customHeight="1" x14ac:dyDescent="0.45">
      <c r="A95" s="201"/>
      <c r="B95" s="253" t="s">
        <v>54</v>
      </c>
      <c r="C95" s="1014" t="s">
        <v>141</v>
      </c>
      <c r="D95" s="203" t="s">
        <v>556</v>
      </c>
      <c r="E95" s="184"/>
      <c r="F95" s="184" t="s">
        <v>19</v>
      </c>
      <c r="G95" s="186"/>
      <c r="H95" s="186">
        <f t="shared" si="5"/>
        <v>0</v>
      </c>
      <c r="I95" s="186">
        <v>0</v>
      </c>
      <c r="J95" s="186">
        <f t="shared" si="6"/>
        <v>0</v>
      </c>
      <c r="K95" s="186">
        <f t="shared" si="7"/>
        <v>0</v>
      </c>
      <c r="L95" s="184"/>
    </row>
    <row r="96" spans="1:12" ht="18.600000000000001" customHeight="1" x14ac:dyDescent="0.45">
      <c r="A96" s="201"/>
      <c r="B96" s="253" t="s">
        <v>54</v>
      </c>
      <c r="C96" s="1014" t="s">
        <v>142</v>
      </c>
      <c r="D96" s="203" t="s">
        <v>164</v>
      </c>
      <c r="E96" s="184"/>
      <c r="F96" s="184" t="s">
        <v>19</v>
      </c>
      <c r="G96" s="186"/>
      <c r="H96" s="186">
        <f t="shared" si="5"/>
        <v>0</v>
      </c>
      <c r="I96" s="186">
        <v>0</v>
      </c>
      <c r="J96" s="186">
        <f t="shared" si="6"/>
        <v>0</v>
      </c>
      <c r="K96" s="186">
        <f t="shared" si="7"/>
        <v>0</v>
      </c>
      <c r="L96" s="184"/>
    </row>
    <row r="97" spans="1:12" ht="18.600000000000001" customHeight="1" x14ac:dyDescent="0.45">
      <c r="A97" s="201"/>
      <c r="B97" s="253" t="s">
        <v>54</v>
      </c>
      <c r="C97" s="1014" t="s">
        <v>143</v>
      </c>
      <c r="D97" s="203" t="s">
        <v>164</v>
      </c>
      <c r="E97" s="184"/>
      <c r="F97" s="184" t="s">
        <v>19</v>
      </c>
      <c r="G97" s="186"/>
      <c r="H97" s="186">
        <f t="shared" si="5"/>
        <v>0</v>
      </c>
      <c r="I97" s="186">
        <v>0</v>
      </c>
      <c r="J97" s="186">
        <f t="shared" si="6"/>
        <v>0</v>
      </c>
      <c r="K97" s="186">
        <f t="shared" si="7"/>
        <v>0</v>
      </c>
      <c r="L97" s="184"/>
    </row>
    <row r="98" spans="1:12" ht="18.600000000000001" customHeight="1" x14ac:dyDescent="0.45">
      <c r="A98" s="201"/>
      <c r="B98" s="253" t="s">
        <v>54</v>
      </c>
      <c r="C98" s="1014" t="s">
        <v>144</v>
      </c>
      <c r="D98" s="203" t="s">
        <v>558</v>
      </c>
      <c r="E98" s="184"/>
      <c r="F98" s="184" t="s">
        <v>19</v>
      </c>
      <c r="G98" s="186"/>
      <c r="H98" s="186">
        <f t="shared" si="5"/>
        <v>0</v>
      </c>
      <c r="I98" s="186">
        <v>0</v>
      </c>
      <c r="J98" s="186">
        <f t="shared" si="6"/>
        <v>0</v>
      </c>
      <c r="K98" s="186">
        <f t="shared" si="7"/>
        <v>0</v>
      </c>
      <c r="L98" s="184"/>
    </row>
    <row r="99" spans="1:12" ht="18.600000000000001" customHeight="1" x14ac:dyDescent="0.45">
      <c r="A99" s="201"/>
      <c r="B99" s="253" t="s">
        <v>54</v>
      </c>
      <c r="C99" s="1014" t="s">
        <v>559</v>
      </c>
      <c r="D99" s="203" t="s">
        <v>160</v>
      </c>
      <c r="E99" s="184"/>
      <c r="F99" s="184" t="s">
        <v>19</v>
      </c>
      <c r="G99" s="186"/>
      <c r="H99" s="186">
        <f t="shared" si="5"/>
        <v>0</v>
      </c>
      <c r="I99" s="186">
        <v>0</v>
      </c>
      <c r="J99" s="186">
        <f t="shared" si="6"/>
        <v>0</v>
      </c>
      <c r="K99" s="186">
        <f t="shared" si="7"/>
        <v>0</v>
      </c>
      <c r="L99" s="184"/>
    </row>
    <row r="100" spans="1:12" ht="18.600000000000001" customHeight="1" x14ac:dyDescent="0.45">
      <c r="A100" s="201"/>
      <c r="B100" s="253" t="s">
        <v>54</v>
      </c>
      <c r="C100" s="1014" t="s">
        <v>560</v>
      </c>
      <c r="D100" s="203" t="s">
        <v>556</v>
      </c>
      <c r="E100" s="184"/>
      <c r="F100" s="184" t="s">
        <v>19</v>
      </c>
      <c r="G100" s="186"/>
      <c r="H100" s="186">
        <f t="shared" si="5"/>
        <v>0</v>
      </c>
      <c r="I100" s="186">
        <v>0</v>
      </c>
      <c r="J100" s="186">
        <f t="shared" si="6"/>
        <v>0</v>
      </c>
      <c r="K100" s="186">
        <f t="shared" si="7"/>
        <v>0</v>
      </c>
      <c r="L100" s="184"/>
    </row>
    <row r="101" spans="1:12" ht="18.600000000000001" customHeight="1" x14ac:dyDescent="0.45">
      <c r="A101" s="201"/>
      <c r="B101" s="253" t="s">
        <v>54</v>
      </c>
      <c r="C101" s="1014" t="s">
        <v>561</v>
      </c>
      <c r="D101" s="203" t="s">
        <v>556</v>
      </c>
      <c r="E101" s="184"/>
      <c r="F101" s="184" t="s">
        <v>19</v>
      </c>
      <c r="G101" s="186"/>
      <c r="H101" s="186">
        <f t="shared" si="5"/>
        <v>0</v>
      </c>
      <c r="I101" s="186">
        <v>0</v>
      </c>
      <c r="J101" s="186">
        <f t="shared" si="6"/>
        <v>0</v>
      </c>
      <c r="K101" s="186">
        <f t="shared" si="7"/>
        <v>0</v>
      </c>
      <c r="L101" s="184"/>
    </row>
    <row r="102" spans="1:12" ht="18.600000000000001" customHeight="1" x14ac:dyDescent="0.45">
      <c r="A102" s="201"/>
      <c r="B102" s="253" t="s">
        <v>54</v>
      </c>
      <c r="C102" s="1014" t="s">
        <v>562</v>
      </c>
      <c r="D102" s="203" t="s">
        <v>159</v>
      </c>
      <c r="E102" s="184"/>
      <c r="F102" s="184" t="s">
        <v>19</v>
      </c>
      <c r="G102" s="186"/>
      <c r="H102" s="186">
        <f t="shared" si="5"/>
        <v>0</v>
      </c>
      <c r="I102" s="186">
        <v>0</v>
      </c>
      <c r="J102" s="186">
        <f t="shared" si="6"/>
        <v>0</v>
      </c>
      <c r="K102" s="186">
        <f t="shared" si="7"/>
        <v>0</v>
      </c>
      <c r="L102" s="184"/>
    </row>
    <row r="103" spans="1:12" ht="18.600000000000001" customHeight="1" x14ac:dyDescent="0.45">
      <c r="A103" s="201"/>
      <c r="B103" s="253" t="s">
        <v>54</v>
      </c>
      <c r="C103" s="1014" t="s">
        <v>145</v>
      </c>
      <c r="D103" s="203" t="s">
        <v>563</v>
      </c>
      <c r="E103" s="184"/>
      <c r="F103" s="184" t="s">
        <v>19</v>
      </c>
      <c r="G103" s="186"/>
      <c r="H103" s="186">
        <f t="shared" si="5"/>
        <v>0</v>
      </c>
      <c r="I103" s="186">
        <v>0</v>
      </c>
      <c r="J103" s="186">
        <f t="shared" si="6"/>
        <v>0</v>
      </c>
      <c r="K103" s="186">
        <f t="shared" si="7"/>
        <v>0</v>
      </c>
      <c r="L103" s="184"/>
    </row>
    <row r="104" spans="1:12" ht="18.600000000000001" customHeight="1" x14ac:dyDescent="0.45">
      <c r="A104" s="201"/>
      <c r="B104" s="253" t="s">
        <v>54</v>
      </c>
      <c r="C104" s="1014" t="s">
        <v>146</v>
      </c>
      <c r="D104" s="203" t="s">
        <v>564</v>
      </c>
      <c r="E104" s="184"/>
      <c r="F104" s="184" t="s">
        <v>19</v>
      </c>
      <c r="G104" s="186"/>
      <c r="H104" s="186">
        <f t="shared" si="5"/>
        <v>0</v>
      </c>
      <c r="I104" s="186">
        <v>0</v>
      </c>
      <c r="J104" s="186">
        <f t="shared" si="6"/>
        <v>0</v>
      </c>
      <c r="K104" s="186">
        <f t="shared" si="7"/>
        <v>0</v>
      </c>
      <c r="L104" s="184"/>
    </row>
    <row r="105" spans="1:12" ht="18.600000000000001" customHeight="1" x14ac:dyDescent="0.45">
      <c r="A105" s="201"/>
      <c r="B105" s="253" t="s">
        <v>54</v>
      </c>
      <c r="C105" s="1014" t="s">
        <v>147</v>
      </c>
      <c r="D105" s="203" t="s">
        <v>565</v>
      </c>
      <c r="E105" s="184"/>
      <c r="F105" s="184" t="s">
        <v>19</v>
      </c>
      <c r="G105" s="186"/>
      <c r="H105" s="186">
        <f t="shared" si="5"/>
        <v>0</v>
      </c>
      <c r="I105" s="186">
        <v>0</v>
      </c>
      <c r="J105" s="186">
        <f t="shared" si="6"/>
        <v>0</v>
      </c>
      <c r="K105" s="186">
        <f t="shared" si="7"/>
        <v>0</v>
      </c>
      <c r="L105" s="184"/>
    </row>
    <row r="106" spans="1:12" ht="18.600000000000001" customHeight="1" x14ac:dyDescent="0.45">
      <c r="A106" s="201"/>
      <c r="B106" s="253" t="s">
        <v>54</v>
      </c>
      <c r="C106" s="1014" t="s">
        <v>148</v>
      </c>
      <c r="D106" s="203" t="s">
        <v>566</v>
      </c>
      <c r="E106" s="184"/>
      <c r="F106" s="184" t="s">
        <v>19</v>
      </c>
      <c r="G106" s="186"/>
      <c r="H106" s="186">
        <f t="shared" si="5"/>
        <v>0</v>
      </c>
      <c r="I106" s="186">
        <v>0</v>
      </c>
      <c r="J106" s="186">
        <f t="shared" si="6"/>
        <v>0</v>
      </c>
      <c r="K106" s="186">
        <f t="shared" si="7"/>
        <v>0</v>
      </c>
      <c r="L106" s="184"/>
    </row>
    <row r="107" spans="1:12" ht="18.600000000000001" customHeight="1" x14ac:dyDescent="0.45">
      <c r="A107" s="201"/>
      <c r="B107" s="253" t="s">
        <v>54</v>
      </c>
      <c r="C107" s="1014" t="s">
        <v>149</v>
      </c>
      <c r="D107" s="203" t="s">
        <v>160</v>
      </c>
      <c r="E107" s="184"/>
      <c r="F107" s="184" t="s">
        <v>19</v>
      </c>
      <c r="G107" s="186"/>
      <c r="H107" s="186">
        <f t="shared" si="5"/>
        <v>0</v>
      </c>
      <c r="I107" s="186">
        <v>0</v>
      </c>
      <c r="J107" s="186">
        <f t="shared" si="6"/>
        <v>0</v>
      </c>
      <c r="K107" s="186">
        <f t="shared" si="7"/>
        <v>0</v>
      </c>
      <c r="L107" s="184"/>
    </row>
    <row r="108" spans="1:12" ht="18.600000000000001" customHeight="1" x14ac:dyDescent="0.45">
      <c r="A108" s="201"/>
      <c r="B108" s="253" t="s">
        <v>54</v>
      </c>
      <c r="C108" s="1014" t="s">
        <v>150</v>
      </c>
      <c r="D108" s="203" t="s">
        <v>567</v>
      </c>
      <c r="E108" s="184"/>
      <c r="F108" s="184" t="s">
        <v>19</v>
      </c>
      <c r="G108" s="186"/>
      <c r="H108" s="186">
        <f t="shared" si="5"/>
        <v>0</v>
      </c>
      <c r="I108" s="186">
        <v>0</v>
      </c>
      <c r="J108" s="186">
        <f t="shared" si="6"/>
        <v>0</v>
      </c>
      <c r="K108" s="186">
        <f t="shared" si="7"/>
        <v>0</v>
      </c>
      <c r="L108" s="184"/>
    </row>
    <row r="109" spans="1:12" ht="18.600000000000001" customHeight="1" x14ac:dyDescent="0.45">
      <c r="A109" s="201"/>
      <c r="B109" s="253" t="s">
        <v>54</v>
      </c>
      <c r="C109" s="1014" t="s">
        <v>151</v>
      </c>
      <c r="D109" s="203" t="s">
        <v>567</v>
      </c>
      <c r="E109" s="184"/>
      <c r="F109" s="184" t="s">
        <v>19</v>
      </c>
      <c r="G109" s="186"/>
      <c r="H109" s="186">
        <f t="shared" si="5"/>
        <v>0</v>
      </c>
      <c r="I109" s="186">
        <v>0</v>
      </c>
      <c r="J109" s="186">
        <f t="shared" si="6"/>
        <v>0</v>
      </c>
      <c r="K109" s="186">
        <f t="shared" si="7"/>
        <v>0</v>
      </c>
      <c r="L109" s="184"/>
    </row>
    <row r="110" spans="1:12" ht="18.600000000000001" customHeight="1" x14ac:dyDescent="0.45">
      <c r="A110" s="201"/>
      <c r="B110" s="253" t="s">
        <v>54</v>
      </c>
      <c r="C110" s="1014" t="s">
        <v>152</v>
      </c>
      <c r="D110" s="203" t="s">
        <v>159</v>
      </c>
      <c r="E110" s="184"/>
      <c r="F110" s="184" t="s">
        <v>19</v>
      </c>
      <c r="G110" s="186"/>
      <c r="H110" s="186">
        <f t="shared" si="5"/>
        <v>0</v>
      </c>
      <c r="I110" s="186">
        <v>0</v>
      </c>
      <c r="J110" s="186">
        <f t="shared" si="6"/>
        <v>0</v>
      </c>
      <c r="K110" s="186">
        <f t="shared" si="7"/>
        <v>0</v>
      </c>
      <c r="L110" s="184"/>
    </row>
    <row r="111" spans="1:12" ht="18.600000000000001" customHeight="1" x14ac:dyDescent="0.45">
      <c r="A111" s="201"/>
      <c r="B111" s="253" t="s">
        <v>54</v>
      </c>
      <c r="C111" s="1014" t="s">
        <v>153</v>
      </c>
      <c r="D111" s="203" t="s">
        <v>564</v>
      </c>
      <c r="E111" s="184"/>
      <c r="F111" s="184" t="s">
        <v>19</v>
      </c>
      <c r="G111" s="186"/>
      <c r="H111" s="186">
        <f t="shared" si="5"/>
        <v>0</v>
      </c>
      <c r="I111" s="186">
        <v>0</v>
      </c>
      <c r="J111" s="186">
        <f t="shared" si="6"/>
        <v>0</v>
      </c>
      <c r="K111" s="186">
        <f t="shared" si="7"/>
        <v>0</v>
      </c>
      <c r="L111" s="184"/>
    </row>
    <row r="112" spans="1:12" ht="18.600000000000001" customHeight="1" x14ac:dyDescent="0.45">
      <c r="A112" s="201"/>
      <c r="B112" s="253" t="s">
        <v>54</v>
      </c>
      <c r="C112" s="1014" t="s">
        <v>154</v>
      </c>
      <c r="D112" s="203" t="s">
        <v>160</v>
      </c>
      <c r="E112" s="184"/>
      <c r="F112" s="184" t="s">
        <v>19</v>
      </c>
      <c r="G112" s="186"/>
      <c r="H112" s="186">
        <f t="shared" si="5"/>
        <v>0</v>
      </c>
      <c r="I112" s="186">
        <v>0</v>
      </c>
      <c r="J112" s="186">
        <f t="shared" si="6"/>
        <v>0</v>
      </c>
      <c r="K112" s="186">
        <f t="shared" si="7"/>
        <v>0</v>
      </c>
      <c r="L112" s="184"/>
    </row>
    <row r="113" spans="1:14" ht="18.600000000000001" customHeight="1" x14ac:dyDescent="0.45">
      <c r="A113" s="201"/>
      <c r="B113" s="253" t="s">
        <v>54</v>
      </c>
      <c r="C113" s="1014" t="s">
        <v>155</v>
      </c>
      <c r="D113" s="203" t="s">
        <v>159</v>
      </c>
      <c r="E113" s="184"/>
      <c r="F113" s="184" t="s">
        <v>19</v>
      </c>
      <c r="G113" s="186"/>
      <c r="H113" s="186">
        <f t="shared" si="5"/>
        <v>0</v>
      </c>
      <c r="I113" s="186">
        <v>0</v>
      </c>
      <c r="J113" s="186">
        <f t="shared" si="6"/>
        <v>0</v>
      </c>
      <c r="K113" s="186">
        <f t="shared" si="7"/>
        <v>0</v>
      </c>
      <c r="L113" s="184"/>
    </row>
    <row r="114" spans="1:14" ht="18.600000000000001" customHeight="1" x14ac:dyDescent="0.45">
      <c r="A114" s="201"/>
      <c r="B114" s="253" t="s">
        <v>54</v>
      </c>
      <c r="C114" s="1014" t="s">
        <v>156</v>
      </c>
      <c r="D114" s="203" t="s">
        <v>159</v>
      </c>
      <c r="E114" s="184"/>
      <c r="F114" s="184" t="s">
        <v>19</v>
      </c>
      <c r="G114" s="186"/>
      <c r="H114" s="186">
        <f t="shared" si="5"/>
        <v>0</v>
      </c>
      <c r="I114" s="186">
        <v>0</v>
      </c>
      <c r="J114" s="186">
        <f t="shared" si="6"/>
        <v>0</v>
      </c>
      <c r="K114" s="186">
        <f t="shared" si="7"/>
        <v>0</v>
      </c>
      <c r="L114" s="184"/>
    </row>
    <row r="115" spans="1:14" ht="18.600000000000001" customHeight="1" x14ac:dyDescent="0.45">
      <c r="A115" s="201"/>
      <c r="B115" s="253" t="s">
        <v>54</v>
      </c>
      <c r="C115" s="1014" t="s">
        <v>157</v>
      </c>
      <c r="D115" s="203" t="s">
        <v>159</v>
      </c>
      <c r="E115" s="184"/>
      <c r="F115" s="184" t="s">
        <v>19</v>
      </c>
      <c r="G115" s="186"/>
      <c r="H115" s="186">
        <f t="shared" si="5"/>
        <v>0</v>
      </c>
      <c r="I115" s="186">
        <v>0</v>
      </c>
      <c r="J115" s="186">
        <f t="shared" si="6"/>
        <v>0</v>
      </c>
      <c r="K115" s="186">
        <f t="shared" si="7"/>
        <v>0</v>
      </c>
      <c r="L115" s="184"/>
    </row>
    <row r="116" spans="1:14" ht="18.600000000000001" customHeight="1" x14ac:dyDescent="0.45">
      <c r="A116" s="201"/>
      <c r="B116" s="253" t="s">
        <v>54</v>
      </c>
      <c r="C116" s="1014" t="s">
        <v>158</v>
      </c>
      <c r="D116" s="203" t="s">
        <v>159</v>
      </c>
      <c r="E116" s="184"/>
      <c r="F116" s="184" t="s">
        <v>19</v>
      </c>
      <c r="G116" s="186"/>
      <c r="H116" s="186">
        <f t="shared" si="5"/>
        <v>0</v>
      </c>
      <c r="I116" s="186">
        <v>0</v>
      </c>
      <c r="J116" s="186">
        <f t="shared" si="6"/>
        <v>0</v>
      </c>
      <c r="K116" s="186">
        <f t="shared" si="7"/>
        <v>0</v>
      </c>
      <c r="L116" s="184"/>
    </row>
    <row r="117" spans="1:14" ht="18.600000000000001" customHeight="1" x14ac:dyDescent="0.45">
      <c r="A117" s="254">
        <v>2.2000000000000002</v>
      </c>
      <c r="B117" s="227" t="s">
        <v>168</v>
      </c>
      <c r="C117" s="255"/>
      <c r="D117" s="224"/>
      <c r="E117" s="236"/>
      <c r="F117" s="215" t="s">
        <v>23</v>
      </c>
      <c r="G117" s="225"/>
      <c r="H117" s="225">
        <v>0</v>
      </c>
      <c r="I117" s="225">
        <v>0</v>
      </c>
      <c r="J117" s="225">
        <v>0</v>
      </c>
      <c r="K117" s="225">
        <f t="shared" si="7"/>
        <v>0</v>
      </c>
      <c r="L117" s="215"/>
    </row>
    <row r="118" spans="1:14" s="240" customFormat="1" ht="18.600000000000001" customHeight="1" x14ac:dyDescent="0.45">
      <c r="A118" s="529"/>
      <c r="B118" s="1175" t="s">
        <v>86</v>
      </c>
      <c r="C118" s="1176"/>
      <c r="D118" s="1177"/>
      <c r="E118" s="530"/>
      <c r="F118" s="531"/>
      <c r="G118" s="532"/>
      <c r="H118" s="533">
        <f>SUM(H61:H116)</f>
        <v>0</v>
      </c>
      <c r="I118" s="532"/>
      <c r="J118" s="533">
        <f>SUM(J61:J112)</f>
        <v>0</v>
      </c>
      <c r="K118" s="533">
        <f>SUM(K61:K116)</f>
        <v>0</v>
      </c>
      <c r="L118" s="531"/>
      <c r="N118" s="192"/>
    </row>
    <row r="119" spans="1:14" ht="18.600000000000001" customHeight="1" x14ac:dyDescent="0.5">
      <c r="A119" s="277"/>
      <c r="B119" s="276"/>
      <c r="C119" s="276"/>
      <c r="D119" s="277"/>
      <c r="E119" s="286"/>
      <c r="F119" s="277"/>
      <c r="G119" s="286"/>
      <c r="H119" s="286"/>
      <c r="I119" s="277"/>
      <c r="J119" s="277"/>
      <c r="K119" s="277"/>
      <c r="L119" s="277"/>
    </row>
    <row r="120" spans="1:14" ht="18.600000000000001" customHeight="1" x14ac:dyDescent="0.5">
      <c r="A120" s="277"/>
      <c r="B120" s="276"/>
      <c r="C120" s="276"/>
      <c r="D120" s="277"/>
      <c r="E120" s="286"/>
      <c r="F120" s="277"/>
      <c r="G120" s="286"/>
      <c r="H120" s="286"/>
      <c r="I120" s="277"/>
      <c r="J120" s="277"/>
      <c r="K120" s="277"/>
      <c r="L120" s="277"/>
    </row>
    <row r="121" spans="1:14" ht="18.600000000000001" customHeight="1" x14ac:dyDescent="0.5">
      <c r="A121" s="277"/>
      <c r="B121" s="276"/>
      <c r="C121" s="276"/>
      <c r="D121" s="277"/>
      <c r="E121" s="286"/>
      <c r="F121" s="277"/>
      <c r="G121" s="286"/>
      <c r="H121" s="286"/>
      <c r="I121" s="277"/>
      <c r="J121" s="277"/>
      <c r="K121" s="277"/>
      <c r="L121" s="277"/>
    </row>
    <row r="122" spans="1:14" ht="18.600000000000001" customHeight="1" x14ac:dyDescent="0.5">
      <c r="A122" s="277"/>
      <c r="B122" s="276"/>
      <c r="C122" s="276"/>
      <c r="D122" s="277"/>
      <c r="E122" s="286"/>
      <c r="F122" s="277"/>
      <c r="G122" s="286"/>
      <c r="H122" s="286"/>
      <c r="I122" s="277"/>
      <c r="J122" s="277"/>
      <c r="K122" s="277"/>
      <c r="L122" s="277"/>
    </row>
    <row r="123" spans="1:14" ht="18.600000000000001" customHeight="1" x14ac:dyDescent="0.5">
      <c r="A123" s="277"/>
      <c r="B123" s="276"/>
      <c r="C123" s="276"/>
      <c r="D123" s="277"/>
      <c r="E123" s="286"/>
      <c r="F123" s="277"/>
      <c r="G123" s="286"/>
      <c r="H123" s="286"/>
      <c r="I123" s="277"/>
      <c r="J123" s="277"/>
      <c r="K123" s="277"/>
      <c r="L123" s="277"/>
    </row>
    <row r="124" spans="1:14" ht="18.600000000000001" customHeight="1" x14ac:dyDescent="0.5">
      <c r="A124" s="277"/>
      <c r="B124" s="276"/>
      <c r="C124" s="276"/>
      <c r="D124" s="277"/>
      <c r="E124" s="286"/>
      <c r="F124" s="277"/>
      <c r="G124" s="286"/>
      <c r="H124" s="286"/>
      <c r="I124" s="277"/>
      <c r="J124" s="277"/>
      <c r="K124" s="277"/>
      <c r="L124" s="277"/>
    </row>
  </sheetData>
  <mergeCells count="17">
    <mergeCell ref="I5:J5"/>
    <mergeCell ref="L5:L6"/>
    <mergeCell ref="B32:D32"/>
    <mergeCell ref="B58:D58"/>
    <mergeCell ref="B118:D118"/>
    <mergeCell ref="G5:H5"/>
    <mergeCell ref="A3:C3"/>
    <mergeCell ref="A5:A6"/>
    <mergeCell ref="B5:D6"/>
    <mergeCell ref="E5:E6"/>
    <mergeCell ref="F5:F6"/>
    <mergeCell ref="A1:C1"/>
    <mergeCell ref="D1:G1"/>
    <mergeCell ref="J1:L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1" firstPageNumber="38" fitToHeight="0" orientation="landscape" useFirstPageNumber="1" r:id="rId1"/>
  <headerFooter>
    <oddHeader xml:space="preserve">&amp;C&amp;"CordiaUPC,Regular"ประมาณราคาค่าก่อสร้าง&amp;R&amp;"CordiaUPC,Regular"แบบปร.4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2"/>
  <sheetViews>
    <sheetView view="pageBreakPreview" zoomScaleNormal="100" zoomScaleSheetLayoutView="100" workbookViewId="0">
      <selection activeCell="D3" sqref="D3"/>
    </sheetView>
  </sheetViews>
  <sheetFormatPr defaultColWidth="10.42578125" defaultRowHeight="19.5" x14ac:dyDescent="0.5"/>
  <cols>
    <col min="1" max="1" width="6.7109375" style="9" customWidth="1"/>
    <col min="2" max="2" width="5.42578125" style="20" customWidth="1"/>
    <col min="3" max="3" width="16.28515625" style="20" customWidth="1"/>
    <col min="4" max="4" width="43.42578125" style="9" customWidth="1"/>
    <col min="5" max="5" width="11.140625" style="69" customWidth="1"/>
    <col min="6" max="6" width="9.5703125" style="9" customWidth="1"/>
    <col min="7" max="8" width="13.7109375" style="69" customWidth="1"/>
    <col min="9" max="9" width="13.7109375" style="20" customWidth="1"/>
    <col min="10" max="10" width="12.85546875" style="20" customWidth="1"/>
    <col min="11" max="11" width="13.7109375" style="20" customWidth="1"/>
    <col min="12" max="12" width="12" style="20" customWidth="1"/>
    <col min="13" max="256" width="10.42578125" style="9"/>
    <col min="257" max="257" width="6.7109375" style="9" customWidth="1"/>
    <col min="258" max="258" width="5.42578125" style="9" customWidth="1"/>
    <col min="259" max="259" width="16.28515625" style="9" customWidth="1"/>
    <col min="260" max="260" width="43.42578125" style="9" customWidth="1"/>
    <col min="261" max="261" width="11.140625" style="9" customWidth="1"/>
    <col min="262" max="262" width="9.5703125" style="9" customWidth="1"/>
    <col min="263" max="265" width="13.7109375" style="9" customWidth="1"/>
    <col min="266" max="266" width="12.85546875" style="9" customWidth="1"/>
    <col min="267" max="267" width="13.7109375" style="9" customWidth="1"/>
    <col min="268" max="268" width="12" style="9" customWidth="1"/>
    <col min="269" max="512" width="10.42578125" style="9"/>
    <col min="513" max="513" width="6.7109375" style="9" customWidth="1"/>
    <col min="514" max="514" width="5.42578125" style="9" customWidth="1"/>
    <col min="515" max="515" width="16.28515625" style="9" customWidth="1"/>
    <col min="516" max="516" width="43.42578125" style="9" customWidth="1"/>
    <col min="517" max="517" width="11.140625" style="9" customWidth="1"/>
    <col min="518" max="518" width="9.5703125" style="9" customWidth="1"/>
    <col min="519" max="521" width="13.7109375" style="9" customWidth="1"/>
    <col min="522" max="522" width="12.85546875" style="9" customWidth="1"/>
    <col min="523" max="523" width="13.7109375" style="9" customWidth="1"/>
    <col min="524" max="524" width="12" style="9" customWidth="1"/>
    <col min="525" max="768" width="10.42578125" style="9"/>
    <col min="769" max="769" width="6.7109375" style="9" customWidth="1"/>
    <col min="770" max="770" width="5.42578125" style="9" customWidth="1"/>
    <col min="771" max="771" width="16.28515625" style="9" customWidth="1"/>
    <col min="772" max="772" width="43.42578125" style="9" customWidth="1"/>
    <col min="773" max="773" width="11.140625" style="9" customWidth="1"/>
    <col min="774" max="774" width="9.5703125" style="9" customWidth="1"/>
    <col min="775" max="777" width="13.7109375" style="9" customWidth="1"/>
    <col min="778" max="778" width="12.85546875" style="9" customWidth="1"/>
    <col min="779" max="779" width="13.7109375" style="9" customWidth="1"/>
    <col min="780" max="780" width="12" style="9" customWidth="1"/>
    <col min="781" max="1024" width="10.42578125" style="9"/>
    <col min="1025" max="1025" width="6.7109375" style="9" customWidth="1"/>
    <col min="1026" max="1026" width="5.42578125" style="9" customWidth="1"/>
    <col min="1027" max="1027" width="16.28515625" style="9" customWidth="1"/>
    <col min="1028" max="1028" width="43.42578125" style="9" customWidth="1"/>
    <col min="1029" max="1029" width="11.140625" style="9" customWidth="1"/>
    <col min="1030" max="1030" width="9.5703125" style="9" customWidth="1"/>
    <col min="1031" max="1033" width="13.7109375" style="9" customWidth="1"/>
    <col min="1034" max="1034" width="12.85546875" style="9" customWidth="1"/>
    <col min="1035" max="1035" width="13.7109375" style="9" customWidth="1"/>
    <col min="1036" max="1036" width="12" style="9" customWidth="1"/>
    <col min="1037" max="1280" width="10.42578125" style="9"/>
    <col min="1281" max="1281" width="6.7109375" style="9" customWidth="1"/>
    <col min="1282" max="1282" width="5.42578125" style="9" customWidth="1"/>
    <col min="1283" max="1283" width="16.28515625" style="9" customWidth="1"/>
    <col min="1284" max="1284" width="43.42578125" style="9" customWidth="1"/>
    <col min="1285" max="1285" width="11.140625" style="9" customWidth="1"/>
    <col min="1286" max="1286" width="9.5703125" style="9" customWidth="1"/>
    <col min="1287" max="1289" width="13.7109375" style="9" customWidth="1"/>
    <col min="1290" max="1290" width="12.85546875" style="9" customWidth="1"/>
    <col min="1291" max="1291" width="13.7109375" style="9" customWidth="1"/>
    <col min="1292" max="1292" width="12" style="9" customWidth="1"/>
    <col min="1293" max="1536" width="10.42578125" style="9"/>
    <col min="1537" max="1537" width="6.7109375" style="9" customWidth="1"/>
    <col min="1538" max="1538" width="5.42578125" style="9" customWidth="1"/>
    <col min="1539" max="1539" width="16.28515625" style="9" customWidth="1"/>
    <col min="1540" max="1540" width="43.42578125" style="9" customWidth="1"/>
    <col min="1541" max="1541" width="11.140625" style="9" customWidth="1"/>
    <col min="1542" max="1542" width="9.5703125" style="9" customWidth="1"/>
    <col min="1543" max="1545" width="13.7109375" style="9" customWidth="1"/>
    <col min="1546" max="1546" width="12.85546875" style="9" customWidth="1"/>
    <col min="1547" max="1547" width="13.7109375" style="9" customWidth="1"/>
    <col min="1548" max="1548" width="12" style="9" customWidth="1"/>
    <col min="1549" max="1792" width="10.42578125" style="9"/>
    <col min="1793" max="1793" width="6.7109375" style="9" customWidth="1"/>
    <col min="1794" max="1794" width="5.42578125" style="9" customWidth="1"/>
    <col min="1795" max="1795" width="16.28515625" style="9" customWidth="1"/>
    <col min="1796" max="1796" width="43.42578125" style="9" customWidth="1"/>
    <col min="1797" max="1797" width="11.140625" style="9" customWidth="1"/>
    <col min="1798" max="1798" width="9.5703125" style="9" customWidth="1"/>
    <col min="1799" max="1801" width="13.7109375" style="9" customWidth="1"/>
    <col min="1802" max="1802" width="12.85546875" style="9" customWidth="1"/>
    <col min="1803" max="1803" width="13.7109375" style="9" customWidth="1"/>
    <col min="1804" max="1804" width="12" style="9" customWidth="1"/>
    <col min="1805" max="2048" width="10.42578125" style="9"/>
    <col min="2049" max="2049" width="6.7109375" style="9" customWidth="1"/>
    <col min="2050" max="2050" width="5.42578125" style="9" customWidth="1"/>
    <col min="2051" max="2051" width="16.28515625" style="9" customWidth="1"/>
    <col min="2052" max="2052" width="43.42578125" style="9" customWidth="1"/>
    <col min="2053" max="2053" width="11.140625" style="9" customWidth="1"/>
    <col min="2054" max="2054" width="9.5703125" style="9" customWidth="1"/>
    <col min="2055" max="2057" width="13.7109375" style="9" customWidth="1"/>
    <col min="2058" max="2058" width="12.85546875" style="9" customWidth="1"/>
    <col min="2059" max="2059" width="13.7109375" style="9" customWidth="1"/>
    <col min="2060" max="2060" width="12" style="9" customWidth="1"/>
    <col min="2061" max="2304" width="10.42578125" style="9"/>
    <col min="2305" max="2305" width="6.7109375" style="9" customWidth="1"/>
    <col min="2306" max="2306" width="5.42578125" style="9" customWidth="1"/>
    <col min="2307" max="2307" width="16.28515625" style="9" customWidth="1"/>
    <col min="2308" max="2308" width="43.42578125" style="9" customWidth="1"/>
    <col min="2309" max="2309" width="11.140625" style="9" customWidth="1"/>
    <col min="2310" max="2310" width="9.5703125" style="9" customWidth="1"/>
    <col min="2311" max="2313" width="13.7109375" style="9" customWidth="1"/>
    <col min="2314" max="2314" width="12.85546875" style="9" customWidth="1"/>
    <col min="2315" max="2315" width="13.7109375" style="9" customWidth="1"/>
    <col min="2316" max="2316" width="12" style="9" customWidth="1"/>
    <col min="2317" max="2560" width="10.42578125" style="9"/>
    <col min="2561" max="2561" width="6.7109375" style="9" customWidth="1"/>
    <col min="2562" max="2562" width="5.42578125" style="9" customWidth="1"/>
    <col min="2563" max="2563" width="16.28515625" style="9" customWidth="1"/>
    <col min="2564" max="2564" width="43.42578125" style="9" customWidth="1"/>
    <col min="2565" max="2565" width="11.140625" style="9" customWidth="1"/>
    <col min="2566" max="2566" width="9.5703125" style="9" customWidth="1"/>
    <col min="2567" max="2569" width="13.7109375" style="9" customWidth="1"/>
    <col min="2570" max="2570" width="12.85546875" style="9" customWidth="1"/>
    <col min="2571" max="2571" width="13.7109375" style="9" customWidth="1"/>
    <col min="2572" max="2572" width="12" style="9" customWidth="1"/>
    <col min="2573" max="2816" width="10.42578125" style="9"/>
    <col min="2817" max="2817" width="6.7109375" style="9" customWidth="1"/>
    <col min="2818" max="2818" width="5.42578125" style="9" customWidth="1"/>
    <col min="2819" max="2819" width="16.28515625" style="9" customWidth="1"/>
    <col min="2820" max="2820" width="43.42578125" style="9" customWidth="1"/>
    <col min="2821" max="2821" width="11.140625" style="9" customWidth="1"/>
    <col min="2822" max="2822" width="9.5703125" style="9" customWidth="1"/>
    <col min="2823" max="2825" width="13.7109375" style="9" customWidth="1"/>
    <col min="2826" max="2826" width="12.85546875" style="9" customWidth="1"/>
    <col min="2827" max="2827" width="13.7109375" style="9" customWidth="1"/>
    <col min="2828" max="2828" width="12" style="9" customWidth="1"/>
    <col min="2829" max="3072" width="10.42578125" style="9"/>
    <col min="3073" max="3073" width="6.7109375" style="9" customWidth="1"/>
    <col min="3074" max="3074" width="5.42578125" style="9" customWidth="1"/>
    <col min="3075" max="3075" width="16.28515625" style="9" customWidth="1"/>
    <col min="3076" max="3076" width="43.42578125" style="9" customWidth="1"/>
    <col min="3077" max="3077" width="11.140625" style="9" customWidth="1"/>
    <col min="3078" max="3078" width="9.5703125" style="9" customWidth="1"/>
    <col min="3079" max="3081" width="13.7109375" style="9" customWidth="1"/>
    <col min="3082" max="3082" width="12.85546875" style="9" customWidth="1"/>
    <col min="3083" max="3083" width="13.7109375" style="9" customWidth="1"/>
    <col min="3084" max="3084" width="12" style="9" customWidth="1"/>
    <col min="3085" max="3328" width="10.42578125" style="9"/>
    <col min="3329" max="3329" width="6.7109375" style="9" customWidth="1"/>
    <col min="3330" max="3330" width="5.42578125" style="9" customWidth="1"/>
    <col min="3331" max="3331" width="16.28515625" style="9" customWidth="1"/>
    <col min="3332" max="3332" width="43.42578125" style="9" customWidth="1"/>
    <col min="3333" max="3333" width="11.140625" style="9" customWidth="1"/>
    <col min="3334" max="3334" width="9.5703125" style="9" customWidth="1"/>
    <col min="3335" max="3337" width="13.7109375" style="9" customWidth="1"/>
    <col min="3338" max="3338" width="12.85546875" style="9" customWidth="1"/>
    <col min="3339" max="3339" width="13.7109375" style="9" customWidth="1"/>
    <col min="3340" max="3340" width="12" style="9" customWidth="1"/>
    <col min="3341" max="3584" width="10.42578125" style="9"/>
    <col min="3585" max="3585" width="6.7109375" style="9" customWidth="1"/>
    <col min="3586" max="3586" width="5.42578125" style="9" customWidth="1"/>
    <col min="3587" max="3587" width="16.28515625" style="9" customWidth="1"/>
    <col min="3588" max="3588" width="43.42578125" style="9" customWidth="1"/>
    <col min="3589" max="3589" width="11.140625" style="9" customWidth="1"/>
    <col min="3590" max="3590" width="9.5703125" style="9" customWidth="1"/>
    <col min="3591" max="3593" width="13.7109375" style="9" customWidth="1"/>
    <col min="3594" max="3594" width="12.85546875" style="9" customWidth="1"/>
    <col min="3595" max="3595" width="13.7109375" style="9" customWidth="1"/>
    <col min="3596" max="3596" width="12" style="9" customWidth="1"/>
    <col min="3597" max="3840" width="10.42578125" style="9"/>
    <col min="3841" max="3841" width="6.7109375" style="9" customWidth="1"/>
    <col min="3842" max="3842" width="5.42578125" style="9" customWidth="1"/>
    <col min="3843" max="3843" width="16.28515625" style="9" customWidth="1"/>
    <col min="3844" max="3844" width="43.42578125" style="9" customWidth="1"/>
    <col min="3845" max="3845" width="11.140625" style="9" customWidth="1"/>
    <col min="3846" max="3846" width="9.5703125" style="9" customWidth="1"/>
    <col min="3847" max="3849" width="13.7109375" style="9" customWidth="1"/>
    <col min="3850" max="3850" width="12.85546875" style="9" customWidth="1"/>
    <col min="3851" max="3851" width="13.7109375" style="9" customWidth="1"/>
    <col min="3852" max="3852" width="12" style="9" customWidth="1"/>
    <col min="3853" max="4096" width="10.42578125" style="9"/>
    <col min="4097" max="4097" width="6.7109375" style="9" customWidth="1"/>
    <col min="4098" max="4098" width="5.42578125" style="9" customWidth="1"/>
    <col min="4099" max="4099" width="16.28515625" style="9" customWidth="1"/>
    <col min="4100" max="4100" width="43.42578125" style="9" customWidth="1"/>
    <col min="4101" max="4101" width="11.140625" style="9" customWidth="1"/>
    <col min="4102" max="4102" width="9.5703125" style="9" customWidth="1"/>
    <col min="4103" max="4105" width="13.7109375" style="9" customWidth="1"/>
    <col min="4106" max="4106" width="12.85546875" style="9" customWidth="1"/>
    <col min="4107" max="4107" width="13.7109375" style="9" customWidth="1"/>
    <col min="4108" max="4108" width="12" style="9" customWidth="1"/>
    <col min="4109" max="4352" width="10.42578125" style="9"/>
    <col min="4353" max="4353" width="6.7109375" style="9" customWidth="1"/>
    <col min="4354" max="4354" width="5.42578125" style="9" customWidth="1"/>
    <col min="4355" max="4355" width="16.28515625" style="9" customWidth="1"/>
    <col min="4356" max="4356" width="43.42578125" style="9" customWidth="1"/>
    <col min="4357" max="4357" width="11.140625" style="9" customWidth="1"/>
    <col min="4358" max="4358" width="9.5703125" style="9" customWidth="1"/>
    <col min="4359" max="4361" width="13.7109375" style="9" customWidth="1"/>
    <col min="4362" max="4362" width="12.85546875" style="9" customWidth="1"/>
    <col min="4363" max="4363" width="13.7109375" style="9" customWidth="1"/>
    <col min="4364" max="4364" width="12" style="9" customWidth="1"/>
    <col min="4365" max="4608" width="10.42578125" style="9"/>
    <col min="4609" max="4609" width="6.7109375" style="9" customWidth="1"/>
    <col min="4610" max="4610" width="5.42578125" style="9" customWidth="1"/>
    <col min="4611" max="4611" width="16.28515625" style="9" customWidth="1"/>
    <col min="4612" max="4612" width="43.42578125" style="9" customWidth="1"/>
    <col min="4613" max="4613" width="11.140625" style="9" customWidth="1"/>
    <col min="4614" max="4614" width="9.5703125" style="9" customWidth="1"/>
    <col min="4615" max="4617" width="13.7109375" style="9" customWidth="1"/>
    <col min="4618" max="4618" width="12.85546875" style="9" customWidth="1"/>
    <col min="4619" max="4619" width="13.7109375" style="9" customWidth="1"/>
    <col min="4620" max="4620" width="12" style="9" customWidth="1"/>
    <col min="4621" max="4864" width="10.42578125" style="9"/>
    <col min="4865" max="4865" width="6.7109375" style="9" customWidth="1"/>
    <col min="4866" max="4866" width="5.42578125" style="9" customWidth="1"/>
    <col min="4867" max="4867" width="16.28515625" style="9" customWidth="1"/>
    <col min="4868" max="4868" width="43.42578125" style="9" customWidth="1"/>
    <col min="4869" max="4869" width="11.140625" style="9" customWidth="1"/>
    <col min="4870" max="4870" width="9.5703125" style="9" customWidth="1"/>
    <col min="4871" max="4873" width="13.7109375" style="9" customWidth="1"/>
    <col min="4874" max="4874" width="12.85546875" style="9" customWidth="1"/>
    <col min="4875" max="4875" width="13.7109375" style="9" customWidth="1"/>
    <col min="4876" max="4876" width="12" style="9" customWidth="1"/>
    <col min="4877" max="5120" width="10.42578125" style="9"/>
    <col min="5121" max="5121" width="6.7109375" style="9" customWidth="1"/>
    <col min="5122" max="5122" width="5.42578125" style="9" customWidth="1"/>
    <col min="5123" max="5123" width="16.28515625" style="9" customWidth="1"/>
    <col min="5124" max="5124" width="43.42578125" style="9" customWidth="1"/>
    <col min="5125" max="5125" width="11.140625" style="9" customWidth="1"/>
    <col min="5126" max="5126" width="9.5703125" style="9" customWidth="1"/>
    <col min="5127" max="5129" width="13.7109375" style="9" customWidth="1"/>
    <col min="5130" max="5130" width="12.85546875" style="9" customWidth="1"/>
    <col min="5131" max="5131" width="13.7109375" style="9" customWidth="1"/>
    <col min="5132" max="5132" width="12" style="9" customWidth="1"/>
    <col min="5133" max="5376" width="10.42578125" style="9"/>
    <col min="5377" max="5377" width="6.7109375" style="9" customWidth="1"/>
    <col min="5378" max="5378" width="5.42578125" style="9" customWidth="1"/>
    <col min="5379" max="5379" width="16.28515625" style="9" customWidth="1"/>
    <col min="5380" max="5380" width="43.42578125" style="9" customWidth="1"/>
    <col min="5381" max="5381" width="11.140625" style="9" customWidth="1"/>
    <col min="5382" max="5382" width="9.5703125" style="9" customWidth="1"/>
    <col min="5383" max="5385" width="13.7109375" style="9" customWidth="1"/>
    <col min="5386" max="5386" width="12.85546875" style="9" customWidth="1"/>
    <col min="5387" max="5387" width="13.7109375" style="9" customWidth="1"/>
    <col min="5388" max="5388" width="12" style="9" customWidth="1"/>
    <col min="5389" max="5632" width="10.42578125" style="9"/>
    <col min="5633" max="5633" width="6.7109375" style="9" customWidth="1"/>
    <col min="5634" max="5634" width="5.42578125" style="9" customWidth="1"/>
    <col min="5635" max="5635" width="16.28515625" style="9" customWidth="1"/>
    <col min="5636" max="5636" width="43.42578125" style="9" customWidth="1"/>
    <col min="5637" max="5637" width="11.140625" style="9" customWidth="1"/>
    <col min="5638" max="5638" width="9.5703125" style="9" customWidth="1"/>
    <col min="5639" max="5641" width="13.7109375" style="9" customWidth="1"/>
    <col min="5642" max="5642" width="12.85546875" style="9" customWidth="1"/>
    <col min="5643" max="5643" width="13.7109375" style="9" customWidth="1"/>
    <col min="5644" max="5644" width="12" style="9" customWidth="1"/>
    <col min="5645" max="5888" width="10.42578125" style="9"/>
    <col min="5889" max="5889" width="6.7109375" style="9" customWidth="1"/>
    <col min="5890" max="5890" width="5.42578125" style="9" customWidth="1"/>
    <col min="5891" max="5891" width="16.28515625" style="9" customWidth="1"/>
    <col min="5892" max="5892" width="43.42578125" style="9" customWidth="1"/>
    <col min="5893" max="5893" width="11.140625" style="9" customWidth="1"/>
    <col min="5894" max="5894" width="9.5703125" style="9" customWidth="1"/>
    <col min="5895" max="5897" width="13.7109375" style="9" customWidth="1"/>
    <col min="5898" max="5898" width="12.85546875" style="9" customWidth="1"/>
    <col min="5899" max="5899" width="13.7109375" style="9" customWidth="1"/>
    <col min="5900" max="5900" width="12" style="9" customWidth="1"/>
    <col min="5901" max="6144" width="10.42578125" style="9"/>
    <col min="6145" max="6145" width="6.7109375" style="9" customWidth="1"/>
    <col min="6146" max="6146" width="5.42578125" style="9" customWidth="1"/>
    <col min="6147" max="6147" width="16.28515625" style="9" customWidth="1"/>
    <col min="6148" max="6148" width="43.42578125" style="9" customWidth="1"/>
    <col min="6149" max="6149" width="11.140625" style="9" customWidth="1"/>
    <col min="6150" max="6150" width="9.5703125" style="9" customWidth="1"/>
    <col min="6151" max="6153" width="13.7109375" style="9" customWidth="1"/>
    <col min="6154" max="6154" width="12.85546875" style="9" customWidth="1"/>
    <col min="6155" max="6155" width="13.7109375" style="9" customWidth="1"/>
    <col min="6156" max="6156" width="12" style="9" customWidth="1"/>
    <col min="6157" max="6400" width="10.42578125" style="9"/>
    <col min="6401" max="6401" width="6.7109375" style="9" customWidth="1"/>
    <col min="6402" max="6402" width="5.42578125" style="9" customWidth="1"/>
    <col min="6403" max="6403" width="16.28515625" style="9" customWidth="1"/>
    <col min="6404" max="6404" width="43.42578125" style="9" customWidth="1"/>
    <col min="6405" max="6405" width="11.140625" style="9" customWidth="1"/>
    <col min="6406" max="6406" width="9.5703125" style="9" customWidth="1"/>
    <col min="6407" max="6409" width="13.7109375" style="9" customWidth="1"/>
    <col min="6410" max="6410" width="12.85546875" style="9" customWidth="1"/>
    <col min="6411" max="6411" width="13.7109375" style="9" customWidth="1"/>
    <col min="6412" max="6412" width="12" style="9" customWidth="1"/>
    <col min="6413" max="6656" width="10.42578125" style="9"/>
    <col min="6657" max="6657" width="6.7109375" style="9" customWidth="1"/>
    <col min="6658" max="6658" width="5.42578125" style="9" customWidth="1"/>
    <col min="6659" max="6659" width="16.28515625" style="9" customWidth="1"/>
    <col min="6660" max="6660" width="43.42578125" style="9" customWidth="1"/>
    <col min="6661" max="6661" width="11.140625" style="9" customWidth="1"/>
    <col min="6662" max="6662" width="9.5703125" style="9" customWidth="1"/>
    <col min="6663" max="6665" width="13.7109375" style="9" customWidth="1"/>
    <col min="6666" max="6666" width="12.85546875" style="9" customWidth="1"/>
    <col min="6667" max="6667" width="13.7109375" style="9" customWidth="1"/>
    <col min="6668" max="6668" width="12" style="9" customWidth="1"/>
    <col min="6669" max="6912" width="10.42578125" style="9"/>
    <col min="6913" max="6913" width="6.7109375" style="9" customWidth="1"/>
    <col min="6914" max="6914" width="5.42578125" style="9" customWidth="1"/>
    <col min="6915" max="6915" width="16.28515625" style="9" customWidth="1"/>
    <col min="6916" max="6916" width="43.42578125" style="9" customWidth="1"/>
    <col min="6917" max="6917" width="11.140625" style="9" customWidth="1"/>
    <col min="6918" max="6918" width="9.5703125" style="9" customWidth="1"/>
    <col min="6919" max="6921" width="13.7109375" style="9" customWidth="1"/>
    <col min="6922" max="6922" width="12.85546875" style="9" customWidth="1"/>
    <col min="6923" max="6923" width="13.7109375" style="9" customWidth="1"/>
    <col min="6924" max="6924" width="12" style="9" customWidth="1"/>
    <col min="6925" max="7168" width="10.42578125" style="9"/>
    <col min="7169" max="7169" width="6.7109375" style="9" customWidth="1"/>
    <col min="7170" max="7170" width="5.42578125" style="9" customWidth="1"/>
    <col min="7171" max="7171" width="16.28515625" style="9" customWidth="1"/>
    <col min="7172" max="7172" width="43.42578125" style="9" customWidth="1"/>
    <col min="7173" max="7173" width="11.140625" style="9" customWidth="1"/>
    <col min="7174" max="7174" width="9.5703125" style="9" customWidth="1"/>
    <col min="7175" max="7177" width="13.7109375" style="9" customWidth="1"/>
    <col min="7178" max="7178" width="12.85546875" style="9" customWidth="1"/>
    <col min="7179" max="7179" width="13.7109375" style="9" customWidth="1"/>
    <col min="7180" max="7180" width="12" style="9" customWidth="1"/>
    <col min="7181" max="7424" width="10.42578125" style="9"/>
    <col min="7425" max="7425" width="6.7109375" style="9" customWidth="1"/>
    <col min="7426" max="7426" width="5.42578125" style="9" customWidth="1"/>
    <col min="7427" max="7427" width="16.28515625" style="9" customWidth="1"/>
    <col min="7428" max="7428" width="43.42578125" style="9" customWidth="1"/>
    <col min="7429" max="7429" width="11.140625" style="9" customWidth="1"/>
    <col min="7430" max="7430" width="9.5703125" style="9" customWidth="1"/>
    <col min="7431" max="7433" width="13.7109375" style="9" customWidth="1"/>
    <col min="7434" max="7434" width="12.85546875" style="9" customWidth="1"/>
    <col min="7435" max="7435" width="13.7109375" style="9" customWidth="1"/>
    <col min="7436" max="7436" width="12" style="9" customWidth="1"/>
    <col min="7437" max="7680" width="10.42578125" style="9"/>
    <col min="7681" max="7681" width="6.7109375" style="9" customWidth="1"/>
    <col min="7682" max="7682" width="5.42578125" style="9" customWidth="1"/>
    <col min="7683" max="7683" width="16.28515625" style="9" customWidth="1"/>
    <col min="7684" max="7684" width="43.42578125" style="9" customWidth="1"/>
    <col min="7685" max="7685" width="11.140625" style="9" customWidth="1"/>
    <col min="7686" max="7686" width="9.5703125" style="9" customWidth="1"/>
    <col min="7687" max="7689" width="13.7109375" style="9" customWidth="1"/>
    <col min="7690" max="7690" width="12.85546875" style="9" customWidth="1"/>
    <col min="7691" max="7691" width="13.7109375" style="9" customWidth="1"/>
    <col min="7692" max="7692" width="12" style="9" customWidth="1"/>
    <col min="7693" max="7936" width="10.42578125" style="9"/>
    <col min="7937" max="7937" width="6.7109375" style="9" customWidth="1"/>
    <col min="7938" max="7938" width="5.42578125" style="9" customWidth="1"/>
    <col min="7939" max="7939" width="16.28515625" style="9" customWidth="1"/>
    <col min="7940" max="7940" width="43.42578125" style="9" customWidth="1"/>
    <col min="7941" max="7941" width="11.140625" style="9" customWidth="1"/>
    <col min="7942" max="7942" width="9.5703125" style="9" customWidth="1"/>
    <col min="7943" max="7945" width="13.7109375" style="9" customWidth="1"/>
    <col min="7946" max="7946" width="12.85546875" style="9" customWidth="1"/>
    <col min="7947" max="7947" width="13.7109375" style="9" customWidth="1"/>
    <col min="7948" max="7948" width="12" style="9" customWidth="1"/>
    <col min="7949" max="8192" width="10.42578125" style="9"/>
    <col min="8193" max="8193" width="6.7109375" style="9" customWidth="1"/>
    <col min="8194" max="8194" width="5.42578125" style="9" customWidth="1"/>
    <col min="8195" max="8195" width="16.28515625" style="9" customWidth="1"/>
    <col min="8196" max="8196" width="43.42578125" style="9" customWidth="1"/>
    <col min="8197" max="8197" width="11.140625" style="9" customWidth="1"/>
    <col min="8198" max="8198" width="9.5703125" style="9" customWidth="1"/>
    <col min="8199" max="8201" width="13.7109375" style="9" customWidth="1"/>
    <col min="8202" max="8202" width="12.85546875" style="9" customWidth="1"/>
    <col min="8203" max="8203" width="13.7109375" style="9" customWidth="1"/>
    <col min="8204" max="8204" width="12" style="9" customWidth="1"/>
    <col min="8205" max="8448" width="10.42578125" style="9"/>
    <col min="8449" max="8449" width="6.7109375" style="9" customWidth="1"/>
    <col min="8450" max="8450" width="5.42578125" style="9" customWidth="1"/>
    <col min="8451" max="8451" width="16.28515625" style="9" customWidth="1"/>
    <col min="8452" max="8452" width="43.42578125" style="9" customWidth="1"/>
    <col min="8453" max="8453" width="11.140625" style="9" customWidth="1"/>
    <col min="8454" max="8454" width="9.5703125" style="9" customWidth="1"/>
    <col min="8455" max="8457" width="13.7109375" style="9" customWidth="1"/>
    <col min="8458" max="8458" width="12.85546875" style="9" customWidth="1"/>
    <col min="8459" max="8459" width="13.7109375" style="9" customWidth="1"/>
    <col min="8460" max="8460" width="12" style="9" customWidth="1"/>
    <col min="8461" max="8704" width="10.42578125" style="9"/>
    <col min="8705" max="8705" width="6.7109375" style="9" customWidth="1"/>
    <col min="8706" max="8706" width="5.42578125" style="9" customWidth="1"/>
    <col min="8707" max="8707" width="16.28515625" style="9" customWidth="1"/>
    <col min="8708" max="8708" width="43.42578125" style="9" customWidth="1"/>
    <col min="8709" max="8709" width="11.140625" style="9" customWidth="1"/>
    <col min="8710" max="8710" width="9.5703125" style="9" customWidth="1"/>
    <col min="8711" max="8713" width="13.7109375" style="9" customWidth="1"/>
    <col min="8714" max="8714" width="12.85546875" style="9" customWidth="1"/>
    <col min="8715" max="8715" width="13.7109375" style="9" customWidth="1"/>
    <col min="8716" max="8716" width="12" style="9" customWidth="1"/>
    <col min="8717" max="8960" width="10.42578125" style="9"/>
    <col min="8961" max="8961" width="6.7109375" style="9" customWidth="1"/>
    <col min="8962" max="8962" width="5.42578125" style="9" customWidth="1"/>
    <col min="8963" max="8963" width="16.28515625" style="9" customWidth="1"/>
    <col min="8964" max="8964" width="43.42578125" style="9" customWidth="1"/>
    <col min="8965" max="8965" width="11.140625" style="9" customWidth="1"/>
    <col min="8966" max="8966" width="9.5703125" style="9" customWidth="1"/>
    <col min="8967" max="8969" width="13.7109375" style="9" customWidth="1"/>
    <col min="8970" max="8970" width="12.85546875" style="9" customWidth="1"/>
    <col min="8971" max="8971" width="13.7109375" style="9" customWidth="1"/>
    <col min="8972" max="8972" width="12" style="9" customWidth="1"/>
    <col min="8973" max="9216" width="10.42578125" style="9"/>
    <col min="9217" max="9217" width="6.7109375" style="9" customWidth="1"/>
    <col min="9218" max="9218" width="5.42578125" style="9" customWidth="1"/>
    <col min="9219" max="9219" width="16.28515625" style="9" customWidth="1"/>
    <col min="9220" max="9220" width="43.42578125" style="9" customWidth="1"/>
    <col min="9221" max="9221" width="11.140625" style="9" customWidth="1"/>
    <col min="9222" max="9222" width="9.5703125" style="9" customWidth="1"/>
    <col min="9223" max="9225" width="13.7109375" style="9" customWidth="1"/>
    <col min="9226" max="9226" width="12.85546875" style="9" customWidth="1"/>
    <col min="9227" max="9227" width="13.7109375" style="9" customWidth="1"/>
    <col min="9228" max="9228" width="12" style="9" customWidth="1"/>
    <col min="9229" max="9472" width="10.42578125" style="9"/>
    <col min="9473" max="9473" width="6.7109375" style="9" customWidth="1"/>
    <col min="9474" max="9474" width="5.42578125" style="9" customWidth="1"/>
    <col min="9475" max="9475" width="16.28515625" style="9" customWidth="1"/>
    <col min="9476" max="9476" width="43.42578125" style="9" customWidth="1"/>
    <col min="9477" max="9477" width="11.140625" style="9" customWidth="1"/>
    <col min="9478" max="9478" width="9.5703125" style="9" customWidth="1"/>
    <col min="9479" max="9481" width="13.7109375" style="9" customWidth="1"/>
    <col min="9482" max="9482" width="12.85546875" style="9" customWidth="1"/>
    <col min="9483" max="9483" width="13.7109375" style="9" customWidth="1"/>
    <col min="9484" max="9484" width="12" style="9" customWidth="1"/>
    <col min="9485" max="9728" width="10.42578125" style="9"/>
    <col min="9729" max="9729" width="6.7109375" style="9" customWidth="1"/>
    <col min="9730" max="9730" width="5.42578125" style="9" customWidth="1"/>
    <col min="9731" max="9731" width="16.28515625" style="9" customWidth="1"/>
    <col min="9732" max="9732" width="43.42578125" style="9" customWidth="1"/>
    <col min="9733" max="9733" width="11.140625" style="9" customWidth="1"/>
    <col min="9734" max="9734" width="9.5703125" style="9" customWidth="1"/>
    <col min="9735" max="9737" width="13.7109375" style="9" customWidth="1"/>
    <col min="9738" max="9738" width="12.85546875" style="9" customWidth="1"/>
    <col min="9739" max="9739" width="13.7109375" style="9" customWidth="1"/>
    <col min="9740" max="9740" width="12" style="9" customWidth="1"/>
    <col min="9741" max="9984" width="10.42578125" style="9"/>
    <col min="9985" max="9985" width="6.7109375" style="9" customWidth="1"/>
    <col min="9986" max="9986" width="5.42578125" style="9" customWidth="1"/>
    <col min="9987" max="9987" width="16.28515625" style="9" customWidth="1"/>
    <col min="9988" max="9988" width="43.42578125" style="9" customWidth="1"/>
    <col min="9989" max="9989" width="11.140625" style="9" customWidth="1"/>
    <col min="9990" max="9990" width="9.5703125" style="9" customWidth="1"/>
    <col min="9991" max="9993" width="13.7109375" style="9" customWidth="1"/>
    <col min="9994" max="9994" width="12.85546875" style="9" customWidth="1"/>
    <col min="9995" max="9995" width="13.7109375" style="9" customWidth="1"/>
    <col min="9996" max="9996" width="12" style="9" customWidth="1"/>
    <col min="9997" max="10240" width="10.42578125" style="9"/>
    <col min="10241" max="10241" width="6.7109375" style="9" customWidth="1"/>
    <col min="10242" max="10242" width="5.42578125" style="9" customWidth="1"/>
    <col min="10243" max="10243" width="16.28515625" style="9" customWidth="1"/>
    <col min="10244" max="10244" width="43.42578125" style="9" customWidth="1"/>
    <col min="10245" max="10245" width="11.140625" style="9" customWidth="1"/>
    <col min="10246" max="10246" width="9.5703125" style="9" customWidth="1"/>
    <col min="10247" max="10249" width="13.7109375" style="9" customWidth="1"/>
    <col min="10250" max="10250" width="12.85546875" style="9" customWidth="1"/>
    <col min="10251" max="10251" width="13.7109375" style="9" customWidth="1"/>
    <col min="10252" max="10252" width="12" style="9" customWidth="1"/>
    <col min="10253" max="10496" width="10.42578125" style="9"/>
    <col min="10497" max="10497" width="6.7109375" style="9" customWidth="1"/>
    <col min="10498" max="10498" width="5.42578125" style="9" customWidth="1"/>
    <col min="10499" max="10499" width="16.28515625" style="9" customWidth="1"/>
    <col min="10500" max="10500" width="43.42578125" style="9" customWidth="1"/>
    <col min="10501" max="10501" width="11.140625" style="9" customWidth="1"/>
    <col min="10502" max="10502" width="9.5703125" style="9" customWidth="1"/>
    <col min="10503" max="10505" width="13.7109375" style="9" customWidth="1"/>
    <col min="10506" max="10506" width="12.85546875" style="9" customWidth="1"/>
    <col min="10507" max="10507" width="13.7109375" style="9" customWidth="1"/>
    <col min="10508" max="10508" width="12" style="9" customWidth="1"/>
    <col min="10509" max="10752" width="10.42578125" style="9"/>
    <col min="10753" max="10753" width="6.7109375" style="9" customWidth="1"/>
    <col min="10754" max="10754" width="5.42578125" style="9" customWidth="1"/>
    <col min="10755" max="10755" width="16.28515625" style="9" customWidth="1"/>
    <col min="10756" max="10756" width="43.42578125" style="9" customWidth="1"/>
    <col min="10757" max="10757" width="11.140625" style="9" customWidth="1"/>
    <col min="10758" max="10758" width="9.5703125" style="9" customWidth="1"/>
    <col min="10759" max="10761" width="13.7109375" style="9" customWidth="1"/>
    <col min="10762" max="10762" width="12.85546875" style="9" customWidth="1"/>
    <col min="10763" max="10763" width="13.7109375" style="9" customWidth="1"/>
    <col min="10764" max="10764" width="12" style="9" customWidth="1"/>
    <col min="10765" max="11008" width="10.42578125" style="9"/>
    <col min="11009" max="11009" width="6.7109375" style="9" customWidth="1"/>
    <col min="11010" max="11010" width="5.42578125" style="9" customWidth="1"/>
    <col min="11011" max="11011" width="16.28515625" style="9" customWidth="1"/>
    <col min="11012" max="11012" width="43.42578125" style="9" customWidth="1"/>
    <col min="11013" max="11013" width="11.140625" style="9" customWidth="1"/>
    <col min="11014" max="11014" width="9.5703125" style="9" customWidth="1"/>
    <col min="11015" max="11017" width="13.7109375" style="9" customWidth="1"/>
    <col min="11018" max="11018" width="12.85546875" style="9" customWidth="1"/>
    <col min="11019" max="11019" width="13.7109375" style="9" customWidth="1"/>
    <col min="11020" max="11020" width="12" style="9" customWidth="1"/>
    <col min="11021" max="11264" width="10.42578125" style="9"/>
    <col min="11265" max="11265" width="6.7109375" style="9" customWidth="1"/>
    <col min="11266" max="11266" width="5.42578125" style="9" customWidth="1"/>
    <col min="11267" max="11267" width="16.28515625" style="9" customWidth="1"/>
    <col min="11268" max="11268" width="43.42578125" style="9" customWidth="1"/>
    <col min="11269" max="11269" width="11.140625" style="9" customWidth="1"/>
    <col min="11270" max="11270" width="9.5703125" style="9" customWidth="1"/>
    <col min="11271" max="11273" width="13.7109375" style="9" customWidth="1"/>
    <col min="11274" max="11274" width="12.85546875" style="9" customWidth="1"/>
    <col min="11275" max="11275" width="13.7109375" style="9" customWidth="1"/>
    <col min="11276" max="11276" width="12" style="9" customWidth="1"/>
    <col min="11277" max="11520" width="10.42578125" style="9"/>
    <col min="11521" max="11521" width="6.7109375" style="9" customWidth="1"/>
    <col min="11522" max="11522" width="5.42578125" style="9" customWidth="1"/>
    <col min="11523" max="11523" width="16.28515625" style="9" customWidth="1"/>
    <col min="11524" max="11524" width="43.42578125" style="9" customWidth="1"/>
    <col min="11525" max="11525" width="11.140625" style="9" customWidth="1"/>
    <col min="11526" max="11526" width="9.5703125" style="9" customWidth="1"/>
    <col min="11527" max="11529" width="13.7109375" style="9" customWidth="1"/>
    <col min="11530" max="11530" width="12.85546875" style="9" customWidth="1"/>
    <col min="11531" max="11531" width="13.7109375" style="9" customWidth="1"/>
    <col min="11532" max="11532" width="12" style="9" customWidth="1"/>
    <col min="11533" max="11776" width="10.42578125" style="9"/>
    <col min="11777" max="11777" width="6.7109375" style="9" customWidth="1"/>
    <col min="11778" max="11778" width="5.42578125" style="9" customWidth="1"/>
    <col min="11779" max="11779" width="16.28515625" style="9" customWidth="1"/>
    <col min="11780" max="11780" width="43.42578125" style="9" customWidth="1"/>
    <col min="11781" max="11781" width="11.140625" style="9" customWidth="1"/>
    <col min="11782" max="11782" width="9.5703125" style="9" customWidth="1"/>
    <col min="11783" max="11785" width="13.7109375" style="9" customWidth="1"/>
    <col min="11786" max="11786" width="12.85546875" style="9" customWidth="1"/>
    <col min="11787" max="11787" width="13.7109375" style="9" customWidth="1"/>
    <col min="11788" max="11788" width="12" style="9" customWidth="1"/>
    <col min="11789" max="12032" width="10.42578125" style="9"/>
    <col min="12033" max="12033" width="6.7109375" style="9" customWidth="1"/>
    <col min="12034" max="12034" width="5.42578125" style="9" customWidth="1"/>
    <col min="12035" max="12035" width="16.28515625" style="9" customWidth="1"/>
    <col min="12036" max="12036" width="43.42578125" style="9" customWidth="1"/>
    <col min="12037" max="12037" width="11.140625" style="9" customWidth="1"/>
    <col min="12038" max="12038" width="9.5703125" style="9" customWidth="1"/>
    <col min="12039" max="12041" width="13.7109375" style="9" customWidth="1"/>
    <col min="12042" max="12042" width="12.85546875" style="9" customWidth="1"/>
    <col min="12043" max="12043" width="13.7109375" style="9" customWidth="1"/>
    <col min="12044" max="12044" width="12" style="9" customWidth="1"/>
    <col min="12045" max="12288" width="10.42578125" style="9"/>
    <col min="12289" max="12289" width="6.7109375" style="9" customWidth="1"/>
    <col min="12290" max="12290" width="5.42578125" style="9" customWidth="1"/>
    <col min="12291" max="12291" width="16.28515625" style="9" customWidth="1"/>
    <col min="12292" max="12292" width="43.42578125" style="9" customWidth="1"/>
    <col min="12293" max="12293" width="11.140625" style="9" customWidth="1"/>
    <col min="12294" max="12294" width="9.5703125" style="9" customWidth="1"/>
    <col min="12295" max="12297" width="13.7109375" style="9" customWidth="1"/>
    <col min="12298" max="12298" width="12.85546875" style="9" customWidth="1"/>
    <col min="12299" max="12299" width="13.7109375" style="9" customWidth="1"/>
    <col min="12300" max="12300" width="12" style="9" customWidth="1"/>
    <col min="12301" max="12544" width="10.42578125" style="9"/>
    <col min="12545" max="12545" width="6.7109375" style="9" customWidth="1"/>
    <col min="12546" max="12546" width="5.42578125" style="9" customWidth="1"/>
    <col min="12547" max="12547" width="16.28515625" style="9" customWidth="1"/>
    <col min="12548" max="12548" width="43.42578125" style="9" customWidth="1"/>
    <col min="12549" max="12549" width="11.140625" style="9" customWidth="1"/>
    <col min="12550" max="12550" width="9.5703125" style="9" customWidth="1"/>
    <col min="12551" max="12553" width="13.7109375" style="9" customWidth="1"/>
    <col min="12554" max="12554" width="12.85546875" style="9" customWidth="1"/>
    <col min="12555" max="12555" width="13.7109375" style="9" customWidth="1"/>
    <col min="12556" max="12556" width="12" style="9" customWidth="1"/>
    <col min="12557" max="12800" width="10.42578125" style="9"/>
    <col min="12801" max="12801" width="6.7109375" style="9" customWidth="1"/>
    <col min="12802" max="12802" width="5.42578125" style="9" customWidth="1"/>
    <col min="12803" max="12803" width="16.28515625" style="9" customWidth="1"/>
    <col min="12804" max="12804" width="43.42578125" style="9" customWidth="1"/>
    <col min="12805" max="12805" width="11.140625" style="9" customWidth="1"/>
    <col min="12806" max="12806" width="9.5703125" style="9" customWidth="1"/>
    <col min="12807" max="12809" width="13.7109375" style="9" customWidth="1"/>
    <col min="12810" max="12810" width="12.85546875" style="9" customWidth="1"/>
    <col min="12811" max="12811" width="13.7109375" style="9" customWidth="1"/>
    <col min="12812" max="12812" width="12" style="9" customWidth="1"/>
    <col min="12813" max="13056" width="10.42578125" style="9"/>
    <col min="13057" max="13057" width="6.7109375" style="9" customWidth="1"/>
    <col min="13058" max="13058" width="5.42578125" style="9" customWidth="1"/>
    <col min="13059" max="13059" width="16.28515625" style="9" customWidth="1"/>
    <col min="13060" max="13060" width="43.42578125" style="9" customWidth="1"/>
    <col min="13061" max="13061" width="11.140625" style="9" customWidth="1"/>
    <col min="13062" max="13062" width="9.5703125" style="9" customWidth="1"/>
    <col min="13063" max="13065" width="13.7109375" style="9" customWidth="1"/>
    <col min="13066" max="13066" width="12.85546875" style="9" customWidth="1"/>
    <col min="13067" max="13067" width="13.7109375" style="9" customWidth="1"/>
    <col min="13068" max="13068" width="12" style="9" customWidth="1"/>
    <col min="13069" max="13312" width="10.42578125" style="9"/>
    <col min="13313" max="13313" width="6.7109375" style="9" customWidth="1"/>
    <col min="13314" max="13314" width="5.42578125" style="9" customWidth="1"/>
    <col min="13315" max="13315" width="16.28515625" style="9" customWidth="1"/>
    <col min="13316" max="13316" width="43.42578125" style="9" customWidth="1"/>
    <col min="13317" max="13317" width="11.140625" style="9" customWidth="1"/>
    <col min="13318" max="13318" width="9.5703125" style="9" customWidth="1"/>
    <col min="13319" max="13321" width="13.7109375" style="9" customWidth="1"/>
    <col min="13322" max="13322" width="12.85546875" style="9" customWidth="1"/>
    <col min="13323" max="13323" width="13.7109375" style="9" customWidth="1"/>
    <col min="13324" max="13324" width="12" style="9" customWidth="1"/>
    <col min="13325" max="13568" width="10.42578125" style="9"/>
    <col min="13569" max="13569" width="6.7109375" style="9" customWidth="1"/>
    <col min="13570" max="13570" width="5.42578125" style="9" customWidth="1"/>
    <col min="13571" max="13571" width="16.28515625" style="9" customWidth="1"/>
    <col min="13572" max="13572" width="43.42578125" style="9" customWidth="1"/>
    <col min="13573" max="13573" width="11.140625" style="9" customWidth="1"/>
    <col min="13574" max="13574" width="9.5703125" style="9" customWidth="1"/>
    <col min="13575" max="13577" width="13.7109375" style="9" customWidth="1"/>
    <col min="13578" max="13578" width="12.85546875" style="9" customWidth="1"/>
    <col min="13579" max="13579" width="13.7109375" style="9" customWidth="1"/>
    <col min="13580" max="13580" width="12" style="9" customWidth="1"/>
    <col min="13581" max="13824" width="10.42578125" style="9"/>
    <col min="13825" max="13825" width="6.7109375" style="9" customWidth="1"/>
    <col min="13826" max="13826" width="5.42578125" style="9" customWidth="1"/>
    <col min="13827" max="13827" width="16.28515625" style="9" customWidth="1"/>
    <col min="13828" max="13828" width="43.42578125" style="9" customWidth="1"/>
    <col min="13829" max="13829" width="11.140625" style="9" customWidth="1"/>
    <col min="13830" max="13830" width="9.5703125" style="9" customWidth="1"/>
    <col min="13831" max="13833" width="13.7109375" style="9" customWidth="1"/>
    <col min="13834" max="13834" width="12.85546875" style="9" customWidth="1"/>
    <col min="13835" max="13835" width="13.7109375" style="9" customWidth="1"/>
    <col min="13836" max="13836" width="12" style="9" customWidth="1"/>
    <col min="13837" max="14080" width="10.42578125" style="9"/>
    <col min="14081" max="14081" width="6.7109375" style="9" customWidth="1"/>
    <col min="14082" max="14082" width="5.42578125" style="9" customWidth="1"/>
    <col min="14083" max="14083" width="16.28515625" style="9" customWidth="1"/>
    <col min="14084" max="14084" width="43.42578125" style="9" customWidth="1"/>
    <col min="14085" max="14085" width="11.140625" style="9" customWidth="1"/>
    <col min="14086" max="14086" width="9.5703125" style="9" customWidth="1"/>
    <col min="14087" max="14089" width="13.7109375" style="9" customWidth="1"/>
    <col min="14090" max="14090" width="12.85546875" style="9" customWidth="1"/>
    <col min="14091" max="14091" width="13.7109375" style="9" customWidth="1"/>
    <col min="14092" max="14092" width="12" style="9" customWidth="1"/>
    <col min="14093" max="14336" width="10.42578125" style="9"/>
    <col min="14337" max="14337" width="6.7109375" style="9" customWidth="1"/>
    <col min="14338" max="14338" width="5.42578125" style="9" customWidth="1"/>
    <col min="14339" max="14339" width="16.28515625" style="9" customWidth="1"/>
    <col min="14340" max="14340" width="43.42578125" style="9" customWidth="1"/>
    <col min="14341" max="14341" width="11.140625" style="9" customWidth="1"/>
    <col min="14342" max="14342" width="9.5703125" style="9" customWidth="1"/>
    <col min="14343" max="14345" width="13.7109375" style="9" customWidth="1"/>
    <col min="14346" max="14346" width="12.85546875" style="9" customWidth="1"/>
    <col min="14347" max="14347" width="13.7109375" style="9" customWidth="1"/>
    <col min="14348" max="14348" width="12" style="9" customWidth="1"/>
    <col min="14349" max="14592" width="10.42578125" style="9"/>
    <col min="14593" max="14593" width="6.7109375" style="9" customWidth="1"/>
    <col min="14594" max="14594" width="5.42578125" style="9" customWidth="1"/>
    <col min="14595" max="14595" width="16.28515625" style="9" customWidth="1"/>
    <col min="14596" max="14596" width="43.42578125" style="9" customWidth="1"/>
    <col min="14597" max="14597" width="11.140625" style="9" customWidth="1"/>
    <col min="14598" max="14598" width="9.5703125" style="9" customWidth="1"/>
    <col min="14599" max="14601" width="13.7109375" style="9" customWidth="1"/>
    <col min="14602" max="14602" width="12.85546875" style="9" customWidth="1"/>
    <col min="14603" max="14603" width="13.7109375" style="9" customWidth="1"/>
    <col min="14604" max="14604" width="12" style="9" customWidth="1"/>
    <col min="14605" max="14848" width="10.42578125" style="9"/>
    <col min="14849" max="14849" width="6.7109375" style="9" customWidth="1"/>
    <col min="14850" max="14850" width="5.42578125" style="9" customWidth="1"/>
    <col min="14851" max="14851" width="16.28515625" style="9" customWidth="1"/>
    <col min="14852" max="14852" width="43.42578125" style="9" customWidth="1"/>
    <col min="14853" max="14853" width="11.140625" style="9" customWidth="1"/>
    <col min="14854" max="14854" width="9.5703125" style="9" customWidth="1"/>
    <col min="14855" max="14857" width="13.7109375" style="9" customWidth="1"/>
    <col min="14858" max="14858" width="12.85546875" style="9" customWidth="1"/>
    <col min="14859" max="14859" width="13.7109375" style="9" customWidth="1"/>
    <col min="14860" max="14860" width="12" style="9" customWidth="1"/>
    <col min="14861" max="15104" width="10.42578125" style="9"/>
    <col min="15105" max="15105" width="6.7109375" style="9" customWidth="1"/>
    <col min="15106" max="15106" width="5.42578125" style="9" customWidth="1"/>
    <col min="15107" max="15107" width="16.28515625" style="9" customWidth="1"/>
    <col min="15108" max="15108" width="43.42578125" style="9" customWidth="1"/>
    <col min="15109" max="15109" width="11.140625" style="9" customWidth="1"/>
    <col min="15110" max="15110" width="9.5703125" style="9" customWidth="1"/>
    <col min="15111" max="15113" width="13.7109375" style="9" customWidth="1"/>
    <col min="15114" max="15114" width="12.85546875" style="9" customWidth="1"/>
    <col min="15115" max="15115" width="13.7109375" style="9" customWidth="1"/>
    <col min="15116" max="15116" width="12" style="9" customWidth="1"/>
    <col min="15117" max="15360" width="10.42578125" style="9"/>
    <col min="15361" max="15361" width="6.7109375" style="9" customWidth="1"/>
    <col min="15362" max="15362" width="5.42578125" style="9" customWidth="1"/>
    <col min="15363" max="15363" width="16.28515625" style="9" customWidth="1"/>
    <col min="15364" max="15364" width="43.42578125" style="9" customWidth="1"/>
    <col min="15365" max="15365" width="11.140625" style="9" customWidth="1"/>
    <col min="15366" max="15366" width="9.5703125" style="9" customWidth="1"/>
    <col min="15367" max="15369" width="13.7109375" style="9" customWidth="1"/>
    <col min="15370" max="15370" width="12.85546875" style="9" customWidth="1"/>
    <col min="15371" max="15371" width="13.7109375" style="9" customWidth="1"/>
    <col min="15372" max="15372" width="12" style="9" customWidth="1"/>
    <col min="15373" max="15616" width="10.42578125" style="9"/>
    <col min="15617" max="15617" width="6.7109375" style="9" customWidth="1"/>
    <col min="15618" max="15618" width="5.42578125" style="9" customWidth="1"/>
    <col min="15619" max="15619" width="16.28515625" style="9" customWidth="1"/>
    <col min="15620" max="15620" width="43.42578125" style="9" customWidth="1"/>
    <col min="15621" max="15621" width="11.140625" style="9" customWidth="1"/>
    <col min="15622" max="15622" width="9.5703125" style="9" customWidth="1"/>
    <col min="15623" max="15625" width="13.7109375" style="9" customWidth="1"/>
    <col min="15626" max="15626" width="12.85546875" style="9" customWidth="1"/>
    <col min="15627" max="15627" width="13.7109375" style="9" customWidth="1"/>
    <col min="15628" max="15628" width="12" style="9" customWidth="1"/>
    <col min="15629" max="15872" width="10.42578125" style="9"/>
    <col min="15873" max="15873" width="6.7109375" style="9" customWidth="1"/>
    <col min="15874" max="15874" width="5.42578125" style="9" customWidth="1"/>
    <col min="15875" max="15875" width="16.28515625" style="9" customWidth="1"/>
    <col min="15876" max="15876" width="43.42578125" style="9" customWidth="1"/>
    <col min="15877" max="15877" width="11.140625" style="9" customWidth="1"/>
    <col min="15878" max="15878" width="9.5703125" style="9" customWidth="1"/>
    <col min="15879" max="15881" width="13.7109375" style="9" customWidth="1"/>
    <col min="15882" max="15882" width="12.85546875" style="9" customWidth="1"/>
    <col min="15883" max="15883" width="13.7109375" style="9" customWidth="1"/>
    <col min="15884" max="15884" width="12" style="9" customWidth="1"/>
    <col min="15885" max="16128" width="10.42578125" style="9"/>
    <col min="16129" max="16129" width="6.7109375" style="9" customWidth="1"/>
    <col min="16130" max="16130" width="5.42578125" style="9" customWidth="1"/>
    <col min="16131" max="16131" width="16.28515625" style="9" customWidth="1"/>
    <col min="16132" max="16132" width="43.42578125" style="9" customWidth="1"/>
    <col min="16133" max="16133" width="11.140625" style="9" customWidth="1"/>
    <col min="16134" max="16134" width="9.5703125" style="9" customWidth="1"/>
    <col min="16135" max="16137" width="13.7109375" style="9" customWidth="1"/>
    <col min="16138" max="16138" width="12.85546875" style="9" customWidth="1"/>
    <col min="16139" max="16139" width="13.7109375" style="9" customWidth="1"/>
    <col min="16140" max="16140" width="12" style="9" customWidth="1"/>
    <col min="16141" max="16384" width="10.42578125" style="9"/>
  </cols>
  <sheetData>
    <row r="1" spans="1:12" s="8" customFormat="1" ht="18.600000000000001" customHeight="1" x14ac:dyDescent="0.55000000000000004">
      <c r="A1" s="1254" t="s">
        <v>5</v>
      </c>
      <c r="B1" s="1255"/>
      <c r="C1" s="1255"/>
      <c r="D1" s="1256" t="s">
        <v>89</v>
      </c>
      <c r="E1" s="1255"/>
      <c r="F1" s="1257"/>
      <c r="G1" s="1255"/>
      <c r="H1" s="1"/>
      <c r="I1" s="2" t="s">
        <v>0</v>
      </c>
      <c r="J1" s="3" t="s">
        <v>409</v>
      </c>
      <c r="K1" s="4"/>
      <c r="L1" s="5"/>
    </row>
    <row r="2" spans="1:12" s="8" customFormat="1" ht="18.600000000000001" customHeight="1" x14ac:dyDescent="0.55000000000000004">
      <c r="A2" s="1254" t="s">
        <v>6</v>
      </c>
      <c r="B2" s="1255"/>
      <c r="C2" s="1255"/>
      <c r="D2" s="1256" t="s">
        <v>88</v>
      </c>
      <c r="E2" s="1255"/>
      <c r="F2" s="1255"/>
      <c r="G2" s="1255"/>
      <c r="H2" s="6"/>
      <c r="I2" s="2" t="s">
        <v>1</v>
      </c>
      <c r="J2" s="1078">
        <v>44285</v>
      </c>
      <c r="K2" s="1078"/>
      <c r="L2" s="5"/>
    </row>
    <row r="3" spans="1:12" s="8" customFormat="1" ht="18.600000000000001" customHeight="1" x14ac:dyDescent="0.55000000000000004">
      <c r="A3" s="1254" t="s">
        <v>7</v>
      </c>
      <c r="B3" s="1255"/>
      <c r="C3" s="1255"/>
      <c r="D3" s="83"/>
      <c r="E3" s="7"/>
      <c r="F3" s="878"/>
      <c r="G3" s="6"/>
      <c r="H3" s="1"/>
      <c r="I3" s="1"/>
      <c r="J3" s="3"/>
      <c r="K3" s="4"/>
      <c r="L3" s="5"/>
    </row>
    <row r="4" spans="1:12" s="8" customFormat="1" ht="18.600000000000001" customHeight="1" x14ac:dyDescent="0.5">
      <c r="B4" s="10"/>
      <c r="C4" s="10"/>
      <c r="E4" s="34"/>
      <c r="G4" s="34"/>
      <c r="H4" s="34"/>
      <c r="I4" s="10"/>
      <c r="J4" s="10"/>
      <c r="K4" s="10"/>
      <c r="L4" s="10"/>
    </row>
    <row r="5" spans="1:12" ht="18.600000000000001" customHeight="1" x14ac:dyDescent="0.5">
      <c r="A5" s="1157" t="s">
        <v>8</v>
      </c>
      <c r="B5" s="1159" t="s">
        <v>9</v>
      </c>
      <c r="C5" s="1160"/>
      <c r="D5" s="1161"/>
      <c r="E5" s="1165" t="s">
        <v>10</v>
      </c>
      <c r="F5" s="1157" t="s">
        <v>11</v>
      </c>
      <c r="G5" s="1181" t="s">
        <v>12</v>
      </c>
      <c r="H5" s="1182"/>
      <c r="I5" s="1173" t="s">
        <v>13</v>
      </c>
      <c r="J5" s="1174"/>
      <c r="K5" s="35" t="s">
        <v>14</v>
      </c>
      <c r="L5" s="1157" t="s">
        <v>321</v>
      </c>
    </row>
    <row r="6" spans="1:12" ht="18.600000000000001" customHeight="1" x14ac:dyDescent="0.5">
      <c r="A6" s="1258"/>
      <c r="B6" s="1260"/>
      <c r="C6" s="1261"/>
      <c r="D6" s="1262"/>
      <c r="E6" s="1263"/>
      <c r="F6" s="1258"/>
      <c r="G6" s="36" t="s">
        <v>16</v>
      </c>
      <c r="H6" s="37" t="s">
        <v>17</v>
      </c>
      <c r="I6" s="36" t="s">
        <v>16</v>
      </c>
      <c r="J6" s="38" t="s">
        <v>17</v>
      </c>
      <c r="K6" s="39" t="s">
        <v>18</v>
      </c>
      <c r="L6" s="1258"/>
    </row>
    <row r="7" spans="1:12" ht="18.600000000000001" customHeight="1" x14ac:dyDescent="0.5">
      <c r="A7" s="13"/>
      <c r="B7" s="11" t="s">
        <v>406</v>
      </c>
      <c r="C7" s="11"/>
      <c r="D7" s="12"/>
      <c r="E7" s="40"/>
      <c r="F7" s="13"/>
      <c r="G7" s="40"/>
      <c r="H7" s="40"/>
      <c r="I7" s="41"/>
      <c r="J7" s="41"/>
      <c r="K7" s="41"/>
      <c r="L7" s="13"/>
    </row>
    <row r="8" spans="1:12" ht="18.600000000000001" customHeight="1" x14ac:dyDescent="0.5">
      <c r="A8" s="16"/>
      <c r="B8" s="14"/>
      <c r="C8" s="14"/>
      <c r="D8" s="15"/>
      <c r="E8" s="42"/>
      <c r="F8" s="16"/>
      <c r="G8" s="42"/>
      <c r="H8" s="42"/>
      <c r="I8" s="43"/>
      <c r="J8" s="43"/>
      <c r="K8" s="43"/>
      <c r="L8" s="16"/>
    </row>
    <row r="9" spans="1:12" ht="18.600000000000001" customHeight="1" x14ac:dyDescent="0.5">
      <c r="A9" s="44">
        <v>1</v>
      </c>
      <c r="B9" s="45" t="s">
        <v>1175</v>
      </c>
      <c r="C9" s="45"/>
      <c r="D9" s="15"/>
      <c r="E9" s="46"/>
      <c r="F9" s="47" t="s">
        <v>19</v>
      </c>
      <c r="G9" s="48"/>
      <c r="H9" s="49">
        <f>+G9*E9</f>
        <v>0</v>
      </c>
      <c r="I9" s="50">
        <v>0</v>
      </c>
      <c r="J9" s="51">
        <f>+I9*E9</f>
        <v>0</v>
      </c>
      <c r="K9" s="51">
        <f>+J9+H9</f>
        <v>0</v>
      </c>
      <c r="L9" s="52"/>
    </row>
    <row r="10" spans="1:12" ht="18.600000000000001" customHeight="1" x14ac:dyDescent="0.5">
      <c r="A10" s="53"/>
      <c r="B10" s="54" t="s">
        <v>345</v>
      </c>
      <c r="C10" s="55" t="s">
        <v>407</v>
      </c>
      <c r="D10" s="15"/>
      <c r="E10" s="46"/>
      <c r="F10" s="47"/>
      <c r="G10" s="48"/>
      <c r="H10" s="49"/>
      <c r="I10" s="50" t="s">
        <v>2</v>
      </c>
      <c r="J10" s="51"/>
      <c r="K10" s="56"/>
      <c r="L10" s="52"/>
    </row>
    <row r="11" spans="1:12" ht="18.600000000000001" customHeight="1" x14ac:dyDescent="0.5">
      <c r="A11" s="53"/>
      <c r="B11" s="54" t="s">
        <v>345</v>
      </c>
      <c r="C11" s="55" t="s">
        <v>1091</v>
      </c>
      <c r="D11" s="15"/>
      <c r="E11" s="46"/>
      <c r="F11" s="47"/>
      <c r="G11" s="48"/>
      <c r="H11" s="49"/>
      <c r="I11" s="50"/>
      <c r="J11" s="51"/>
      <c r="K11" s="56"/>
      <c r="L11" s="52"/>
    </row>
    <row r="12" spans="1:12" ht="18.600000000000001" customHeight="1" x14ac:dyDescent="0.5">
      <c r="A12" s="44">
        <v>2</v>
      </c>
      <c r="B12" s="45" t="s">
        <v>1090</v>
      </c>
      <c r="C12" s="45"/>
      <c r="D12" s="15"/>
      <c r="E12" s="46"/>
      <c r="F12" s="47" t="s">
        <v>19</v>
      </c>
      <c r="G12" s="48"/>
      <c r="H12" s="49">
        <f>+G12*E12</f>
        <v>0</v>
      </c>
      <c r="I12" s="50">
        <v>0</v>
      </c>
      <c r="J12" s="51">
        <f>+I12*E12</f>
        <v>0</v>
      </c>
      <c r="K12" s="51">
        <f>+J12+H12</f>
        <v>0</v>
      </c>
      <c r="L12" s="52"/>
    </row>
    <row r="13" spans="1:12" ht="18.600000000000001" customHeight="1" x14ac:dyDescent="0.5">
      <c r="A13" s="53"/>
      <c r="B13" s="54" t="s">
        <v>345</v>
      </c>
      <c r="C13" s="55" t="s">
        <v>407</v>
      </c>
      <c r="D13" s="15"/>
      <c r="E13" s="46"/>
      <c r="F13" s="47"/>
      <c r="G13" s="48"/>
      <c r="H13" s="49"/>
      <c r="I13" s="50" t="s">
        <v>2</v>
      </c>
      <c r="J13" s="51"/>
      <c r="K13" s="56"/>
      <c r="L13" s="52"/>
    </row>
    <row r="14" spans="1:12" ht="18.600000000000001" customHeight="1" x14ac:dyDescent="0.5">
      <c r="A14" s="53"/>
      <c r="B14" s="54" t="s">
        <v>345</v>
      </c>
      <c r="C14" s="55" t="s">
        <v>1092</v>
      </c>
      <c r="D14" s="15"/>
      <c r="E14" s="46"/>
      <c r="F14" s="47"/>
      <c r="G14" s="48"/>
      <c r="H14" s="49"/>
      <c r="I14" s="50"/>
      <c r="J14" s="51"/>
      <c r="K14" s="56"/>
      <c r="L14" s="52"/>
    </row>
    <row r="15" spans="1:12" ht="18.600000000000001" customHeight="1" x14ac:dyDescent="0.5">
      <c r="A15" s="53"/>
      <c r="B15" s="54"/>
      <c r="C15" s="55"/>
      <c r="D15" s="15"/>
      <c r="E15" s="46"/>
      <c r="F15" s="47"/>
      <c r="G15" s="48"/>
      <c r="H15" s="49"/>
      <c r="I15" s="50"/>
      <c r="J15" s="51"/>
      <c r="K15" s="56"/>
      <c r="L15" s="16"/>
    </row>
    <row r="16" spans="1:12" ht="18.600000000000001" customHeight="1" x14ac:dyDescent="0.5">
      <c r="A16" s="53"/>
      <c r="B16" s="54"/>
      <c r="C16" s="55"/>
      <c r="D16" s="15"/>
      <c r="E16" s="46"/>
      <c r="F16" s="47"/>
      <c r="G16" s="48"/>
      <c r="H16" s="49"/>
      <c r="I16" s="50"/>
      <c r="J16" s="51"/>
      <c r="K16" s="56"/>
      <c r="L16" s="16"/>
    </row>
    <row r="17" spans="1:12" ht="18.600000000000001" customHeight="1" x14ac:dyDescent="0.5">
      <c r="A17" s="53"/>
      <c r="B17" s="54"/>
      <c r="C17" s="55"/>
      <c r="D17" s="15"/>
      <c r="E17" s="46"/>
      <c r="F17" s="47"/>
      <c r="G17" s="48"/>
      <c r="H17" s="49"/>
      <c r="I17" s="50"/>
      <c r="J17" s="51"/>
      <c r="K17" s="56"/>
      <c r="L17" s="16"/>
    </row>
    <row r="18" spans="1:12" ht="18.600000000000001" customHeight="1" x14ac:dyDescent="0.5">
      <c r="A18" s="53"/>
      <c r="B18" s="54"/>
      <c r="C18" s="55"/>
      <c r="D18" s="15"/>
      <c r="E18" s="46"/>
      <c r="F18" s="47"/>
      <c r="G18" s="48"/>
      <c r="H18" s="49"/>
      <c r="I18" s="50"/>
      <c r="J18" s="51"/>
      <c r="K18" s="56"/>
      <c r="L18" s="16"/>
    </row>
    <row r="19" spans="1:12" ht="18.600000000000001" customHeight="1" x14ac:dyDescent="0.5">
      <c r="A19" s="53"/>
      <c r="B19" s="45"/>
      <c r="C19" s="45"/>
      <c r="D19" s="57"/>
      <c r="E19" s="21"/>
      <c r="F19" s="21"/>
      <c r="G19" s="56"/>
      <c r="H19" s="21"/>
      <c r="I19" s="21"/>
      <c r="J19" s="21"/>
      <c r="K19" s="56"/>
      <c r="L19" s="16"/>
    </row>
    <row r="20" spans="1:12" ht="18.600000000000001" customHeight="1" x14ac:dyDescent="0.5">
      <c r="A20" s="53"/>
      <c r="B20" s="45"/>
      <c r="C20" s="45"/>
      <c r="D20" s="57"/>
      <c r="E20" s="21"/>
      <c r="F20" s="21"/>
      <c r="G20" s="56"/>
      <c r="H20" s="21"/>
      <c r="I20" s="21"/>
      <c r="J20" s="21"/>
      <c r="K20" s="56"/>
      <c r="L20" s="16"/>
    </row>
    <row r="21" spans="1:12" ht="18.600000000000001" customHeight="1" x14ac:dyDescent="0.5">
      <c r="A21" s="53"/>
      <c r="B21" s="45"/>
      <c r="C21" s="45"/>
      <c r="D21" s="57"/>
      <c r="E21" s="21"/>
      <c r="F21" s="21"/>
      <c r="G21" s="56"/>
      <c r="H21" s="21"/>
      <c r="I21" s="21"/>
      <c r="J21" s="21"/>
      <c r="K21" s="56" t="s">
        <v>2</v>
      </c>
      <c r="L21" s="16"/>
    </row>
    <row r="22" spans="1:12" ht="18.600000000000001" customHeight="1" x14ac:dyDescent="0.5">
      <c r="A22" s="53"/>
      <c r="B22" s="45"/>
      <c r="C22" s="45"/>
      <c r="D22" s="57"/>
      <c r="E22" s="21"/>
      <c r="F22" s="21"/>
      <c r="G22" s="56"/>
      <c r="H22" s="21"/>
      <c r="I22" s="21"/>
      <c r="J22" s="21"/>
      <c r="K22" s="56"/>
      <c r="L22" s="16"/>
    </row>
    <row r="23" spans="1:12" ht="18.600000000000001" customHeight="1" x14ac:dyDescent="0.5">
      <c r="A23" s="53"/>
      <c r="B23" s="45"/>
      <c r="C23" s="45"/>
      <c r="D23" s="57"/>
      <c r="E23" s="21"/>
      <c r="F23" s="21"/>
      <c r="G23" s="56"/>
      <c r="H23" s="21"/>
      <c r="I23" s="21"/>
      <c r="J23" s="21"/>
      <c r="K23" s="56"/>
      <c r="L23" s="16"/>
    </row>
    <row r="24" spans="1:12" ht="18.600000000000001" customHeight="1" x14ac:dyDescent="0.5">
      <c r="A24" s="53"/>
      <c r="B24" s="45"/>
      <c r="C24" s="45"/>
      <c r="D24" s="57"/>
      <c r="E24" s="21"/>
      <c r="F24" s="21"/>
      <c r="G24" s="56"/>
      <c r="H24" s="21"/>
      <c r="I24" s="21"/>
      <c r="J24" s="21"/>
      <c r="K24" s="56"/>
      <c r="L24" s="16"/>
    </row>
    <row r="25" spans="1:12" ht="18.600000000000001" customHeight="1" x14ac:dyDescent="0.5">
      <c r="A25" s="53"/>
      <c r="B25" s="45"/>
      <c r="C25" s="45"/>
      <c r="D25" s="57"/>
      <c r="E25" s="21"/>
      <c r="F25" s="21"/>
      <c r="G25" s="56"/>
      <c r="H25" s="21"/>
      <c r="I25" s="21"/>
      <c r="J25" s="21"/>
      <c r="K25" s="56"/>
      <c r="L25" s="16"/>
    </row>
    <row r="26" spans="1:12" ht="18.600000000000001" customHeight="1" x14ac:dyDescent="0.5">
      <c r="A26" s="53"/>
      <c r="B26" s="45"/>
      <c r="C26" s="45"/>
      <c r="D26" s="57"/>
      <c r="E26" s="21"/>
      <c r="F26" s="21"/>
      <c r="G26" s="56"/>
      <c r="H26" s="21"/>
      <c r="I26" s="21"/>
      <c r="J26" s="21"/>
      <c r="K26" s="56"/>
      <c r="L26" s="16"/>
    </row>
    <row r="27" spans="1:12" ht="18.600000000000001" customHeight="1" x14ac:dyDescent="0.5">
      <c r="A27" s="53"/>
      <c r="B27" s="45"/>
      <c r="C27" s="45"/>
      <c r="D27" s="57"/>
      <c r="E27" s="21"/>
      <c r="F27" s="21"/>
      <c r="G27" s="56"/>
      <c r="H27" s="21"/>
      <c r="I27" s="21"/>
      <c r="J27" s="21"/>
      <c r="K27" s="56"/>
      <c r="L27" s="16"/>
    </row>
    <row r="28" spans="1:12" ht="18.600000000000001" customHeight="1" x14ac:dyDescent="0.5">
      <c r="A28" s="53"/>
      <c r="B28" s="45"/>
      <c r="C28" s="45"/>
      <c r="D28" s="57"/>
      <c r="E28" s="21"/>
      <c r="F28" s="21"/>
      <c r="G28" s="56"/>
      <c r="H28" s="21"/>
      <c r="I28" s="21"/>
      <c r="J28" s="21"/>
      <c r="K28" s="56"/>
      <c r="L28" s="16"/>
    </row>
    <row r="29" spans="1:12" ht="18.600000000000001" customHeight="1" x14ac:dyDescent="0.5">
      <c r="A29" s="70"/>
      <c r="B29" s="71"/>
      <c r="C29" s="71"/>
      <c r="D29" s="72"/>
      <c r="E29" s="73"/>
      <c r="F29" s="73"/>
      <c r="G29" s="74"/>
      <c r="H29" s="73"/>
      <c r="I29" s="73"/>
      <c r="J29" s="73"/>
      <c r="K29" s="74"/>
      <c r="L29" s="75"/>
    </row>
    <row r="30" spans="1:12" ht="18.600000000000001" customHeight="1" x14ac:dyDescent="0.5">
      <c r="A30" s="76"/>
      <c r="B30" s="1259" t="s">
        <v>408</v>
      </c>
      <c r="C30" s="1259"/>
      <c r="D30" s="1259"/>
      <c r="E30" s="77"/>
      <c r="F30" s="77"/>
      <c r="G30" s="77"/>
      <c r="H30" s="77">
        <f>+H9+H12</f>
        <v>0</v>
      </c>
      <c r="I30" s="77"/>
      <c r="J30" s="77">
        <f>+J9</f>
        <v>0</v>
      </c>
      <c r="K30" s="77">
        <f>+K9+K12</f>
        <v>0</v>
      </c>
      <c r="L30" s="78" t="s">
        <v>2</v>
      </c>
    </row>
    <row r="31" spans="1:12" ht="18.600000000000001" customHeight="1" x14ac:dyDescent="0.45">
      <c r="A31" s="58"/>
      <c r="B31" s="59"/>
      <c r="C31" s="60"/>
      <c r="D31" s="61"/>
      <c r="E31" s="62"/>
      <c r="F31" s="63"/>
      <c r="G31" s="64"/>
      <c r="H31" s="65"/>
      <c r="I31" s="66"/>
      <c r="J31" s="67"/>
      <c r="K31" s="65"/>
      <c r="L31" s="68"/>
    </row>
    <row r="32" spans="1:12" ht="18.600000000000001" customHeight="1" x14ac:dyDescent="0.5"/>
    <row r="33" ht="18.600000000000001" customHeight="1" x14ac:dyDescent="0.5"/>
    <row r="34" ht="18.600000000000001" customHeight="1" x14ac:dyDescent="0.5"/>
    <row r="35" ht="18.600000000000001" customHeight="1" x14ac:dyDescent="0.5"/>
    <row r="36" ht="18.600000000000001" customHeight="1" x14ac:dyDescent="0.5"/>
    <row r="37" ht="18.600000000000001" customHeight="1" x14ac:dyDescent="0.5"/>
    <row r="38" ht="18.600000000000001" customHeight="1" x14ac:dyDescent="0.5"/>
    <row r="39" ht="18.600000000000001" customHeight="1" x14ac:dyDescent="0.5"/>
    <row r="40" ht="18.600000000000001" customHeight="1" x14ac:dyDescent="0.5"/>
    <row r="41" ht="18.600000000000001" customHeight="1" x14ac:dyDescent="0.5"/>
    <row r="42" ht="18.600000000000001" customHeight="1" x14ac:dyDescent="0.5"/>
    <row r="43" ht="18.600000000000001" customHeight="1" x14ac:dyDescent="0.5"/>
    <row r="44" ht="18.600000000000001" customHeight="1" x14ac:dyDescent="0.5"/>
    <row r="45" ht="18.600000000000001" customHeight="1" x14ac:dyDescent="0.5"/>
    <row r="46" ht="18.600000000000001" customHeight="1" x14ac:dyDescent="0.5"/>
    <row r="47" ht="18.600000000000001" customHeight="1" x14ac:dyDescent="0.5"/>
    <row r="48" ht="18.600000000000001" customHeight="1" x14ac:dyDescent="0.5"/>
    <row r="49" ht="18.600000000000001" customHeight="1" x14ac:dyDescent="0.5"/>
    <row r="50" ht="18.600000000000001" customHeight="1" x14ac:dyDescent="0.5"/>
    <row r="51" ht="18.600000000000001" customHeight="1" x14ac:dyDescent="0.5"/>
    <row r="52" ht="18.600000000000001" customHeight="1" x14ac:dyDescent="0.5"/>
    <row r="53" ht="18.600000000000001" customHeight="1" x14ac:dyDescent="0.5"/>
    <row r="54" ht="18.600000000000001" customHeight="1" x14ac:dyDescent="0.5"/>
    <row r="55" ht="18.600000000000001" customHeight="1" x14ac:dyDescent="0.5"/>
    <row r="56" ht="18.600000000000001" customHeight="1" x14ac:dyDescent="0.5"/>
    <row r="57" ht="18.600000000000001" customHeight="1" x14ac:dyDescent="0.5"/>
    <row r="58" ht="18.600000000000001" customHeight="1" x14ac:dyDescent="0.5"/>
    <row r="59" ht="18.600000000000001" customHeight="1" x14ac:dyDescent="0.5"/>
    <row r="60" ht="18.600000000000001" customHeight="1" x14ac:dyDescent="0.5"/>
    <row r="61" ht="18.600000000000001" customHeight="1" x14ac:dyDescent="0.5"/>
    <row r="62" ht="18.600000000000001" customHeight="1" x14ac:dyDescent="0.5"/>
    <row r="63" ht="18.600000000000001" customHeight="1" x14ac:dyDescent="0.5"/>
    <row r="64" ht="18.600000000000001" customHeight="1" x14ac:dyDescent="0.5"/>
    <row r="65" ht="18.600000000000001" customHeight="1" x14ac:dyDescent="0.5"/>
    <row r="66" ht="18.600000000000001" customHeight="1" x14ac:dyDescent="0.5"/>
    <row r="67" ht="18.600000000000001" customHeight="1" x14ac:dyDescent="0.5"/>
    <row r="68" ht="18.600000000000001" customHeight="1" x14ac:dyDescent="0.5"/>
    <row r="69" ht="18.600000000000001" customHeight="1" x14ac:dyDescent="0.5"/>
    <row r="70" ht="18.600000000000001" customHeight="1" x14ac:dyDescent="0.5"/>
    <row r="71" ht="18.600000000000001" customHeight="1" x14ac:dyDescent="0.5"/>
    <row r="72" ht="18.600000000000001" customHeight="1" x14ac:dyDescent="0.5"/>
    <row r="73" ht="18.600000000000001" customHeight="1" x14ac:dyDescent="0.5"/>
    <row r="74" ht="18.600000000000001" customHeight="1" x14ac:dyDescent="0.5"/>
    <row r="75" ht="18.600000000000001" customHeight="1" x14ac:dyDescent="0.5"/>
    <row r="76" ht="18.600000000000001" customHeight="1" x14ac:dyDescent="0.5"/>
    <row r="77" ht="18.600000000000001" customHeight="1" x14ac:dyDescent="0.5"/>
    <row r="78" ht="18.600000000000001" customHeight="1" x14ac:dyDescent="0.5"/>
    <row r="79" ht="18.600000000000001" customHeight="1" x14ac:dyDescent="0.5"/>
    <row r="80" ht="18.600000000000001" customHeight="1" x14ac:dyDescent="0.5"/>
    <row r="81" ht="18.600000000000001" customHeight="1" x14ac:dyDescent="0.5"/>
    <row r="82" ht="18.600000000000001" customHeight="1" x14ac:dyDescent="0.5"/>
  </sheetData>
  <mergeCells count="14">
    <mergeCell ref="I5:J5"/>
    <mergeCell ref="L5:L6"/>
    <mergeCell ref="B30:D30"/>
    <mergeCell ref="A3:C3"/>
    <mergeCell ref="A5:A6"/>
    <mergeCell ref="B5:D6"/>
    <mergeCell ref="E5:E6"/>
    <mergeCell ref="F5:F6"/>
    <mergeCell ref="G5:H5"/>
    <mergeCell ref="A1:C1"/>
    <mergeCell ref="D1:G1"/>
    <mergeCell ref="A2:C2"/>
    <mergeCell ref="D2:G2"/>
    <mergeCell ref="J2:K2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92" firstPageNumber="103" fitToHeight="0" orientation="landscape" useFirstPageNumber="1" r:id="rId1"/>
  <headerFooter>
    <oddHeader xml:space="preserve">&amp;C&amp;"CordiaUPC,ธรรมดา"ประมาณราคาค่าก่อสร้าง&amp;R&amp;"CordiaUPC,ธรรมดา"แบบปร.4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แบบ ปร.6 </vt:lpstr>
      <vt:lpstr>แบบ ปร.5 ก</vt:lpstr>
      <vt:lpstr>แบบ ปร.5 ข งานคุรุภัณฑ์</vt:lpstr>
      <vt:lpstr>1.งานวิศวกรรมโครงสร้าง</vt:lpstr>
      <vt:lpstr>2.งานสถาปัตยกรรม</vt:lpstr>
      <vt:lpstr>3.งานระบบไฟฟ้า</vt:lpstr>
      <vt:lpstr>3.คุรุภัณฑ์งานระบบไฟฟ้า</vt:lpstr>
      <vt:lpstr>4.งานระบบสุขาภิบาล </vt:lpstr>
      <vt:lpstr>4.1ครุภัณฑ์งานระบบสุขาภิบาล</vt:lpstr>
      <vt:lpstr>5.งานระบบปรับอากาศ</vt:lpstr>
      <vt:lpstr>5.1ครุภัณฑ์งานระบบปรับอากาศ</vt:lpstr>
      <vt:lpstr>6.งานลิฟท์</vt:lpstr>
      <vt:lpstr>'1.งานวิศวกรรมโครงสร้าง'!Print_Area</vt:lpstr>
      <vt:lpstr>'2.งานสถาปัตยกรรม'!Print_Area</vt:lpstr>
      <vt:lpstr>'3.คุรุภัณฑ์งานระบบไฟฟ้า'!Print_Area</vt:lpstr>
      <vt:lpstr>'3.งานระบบไฟฟ้า'!Print_Area</vt:lpstr>
      <vt:lpstr>'4.1ครุภัณฑ์งานระบบสุขาภิบาล'!Print_Area</vt:lpstr>
      <vt:lpstr>'4.งานระบบสุขาภิบาล '!Print_Area</vt:lpstr>
      <vt:lpstr>'5.1ครุภัณฑ์งานระบบปรับอากาศ'!Print_Area</vt:lpstr>
      <vt:lpstr>'5.งานระบบปรับอากาศ'!Print_Area</vt:lpstr>
      <vt:lpstr>'6.งานลิฟท์'!Print_Area</vt:lpstr>
      <vt:lpstr>'แบบ ปร.5 ก'!Print_Area</vt:lpstr>
      <vt:lpstr>'แบบ ปร.6 '!Print_Area</vt:lpstr>
      <vt:lpstr>'1.งานวิศวกรรมโครงสร้าง'!Print_Titles</vt:lpstr>
      <vt:lpstr>'2.งานสถาปัตยกรรม'!Print_Titles</vt:lpstr>
      <vt:lpstr>'3.คุรุภัณฑ์งานระบบไฟฟ้า'!Print_Titles</vt:lpstr>
      <vt:lpstr>'3.งานระบบไฟฟ้า'!Print_Titles</vt:lpstr>
      <vt:lpstr>'4.1ครุภัณฑ์งานระบบสุขาภิบาล'!Print_Titles</vt:lpstr>
      <vt:lpstr>'4.งานระบบสุขาภิบาล '!Print_Titles</vt:lpstr>
      <vt:lpstr>'5.1ครุภัณฑ์งานระบบปรับอากาศ'!Print_Titles</vt:lpstr>
      <vt:lpstr>'5.งานระบบปรับอากาศ'!Print_Titles</vt:lpstr>
      <vt:lpstr>'6.งานลิฟท์'!Print_Titles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</dc:creator>
  <cp:lastModifiedBy>PGVIM_Office</cp:lastModifiedBy>
  <cp:lastPrinted>2021-04-02T05:44:40Z</cp:lastPrinted>
  <dcterms:created xsi:type="dcterms:W3CDTF">2014-09-01T12:55:02Z</dcterms:created>
  <dcterms:modified xsi:type="dcterms:W3CDTF">2021-06-15T08:55:48Z</dcterms:modified>
</cp:coreProperties>
</file>